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ennik biletów od 2021-2031" sheetId="1" r:id="rId1"/>
    <sheet name="Arkusz3" sheetId="2" r:id="rId2"/>
  </sheets>
  <definedNames>
    <definedName name="_xlnm.Print_Area" localSheetId="0">'Cennik biletów od 2021-2031'!$A$1:$Q$60</definedName>
    <definedName name="Excel_BuiltIn_Print_Area" localSheetId="0">'Cennik biletów od 2021-2031'!$A$1:$Q$60</definedName>
  </definedNames>
  <calcPr fullCalcOnLoad="1"/>
</workbook>
</file>

<file path=xl/sharedStrings.xml><?xml version="1.0" encoding="utf-8"?>
<sst xmlns="http://schemas.openxmlformats.org/spreadsheetml/2006/main" count="60" uniqueCount="35">
  <si>
    <t>Załącznik do projektu Prezydenta Miasta Tczewa z dnia 7 czerwca 2021r.</t>
  </si>
  <si>
    <t>Opłaty za przewóz osób środkami komunikacji masowej w Tczewie w latach</t>
  </si>
  <si>
    <t xml:space="preserve">    BILET PAPIEROWY</t>
  </si>
  <si>
    <r>
      <rPr>
        <b/>
        <sz val="9"/>
        <rFont val="Verdana"/>
        <family val="2"/>
      </rPr>
      <t>1.</t>
    </r>
    <r>
      <rPr>
        <b/>
        <sz val="9"/>
        <rFont val="Times New Roman"/>
        <family val="1"/>
      </rPr>
      <t> </t>
    </r>
    <r>
      <rPr>
        <b/>
        <sz val="9"/>
        <rFont val="Verdana"/>
        <family val="2"/>
      </rPr>
      <t>Opłaty za bilet jednorazowy</t>
    </r>
  </si>
  <si>
    <t xml:space="preserve">           za przewóz 1 osoby</t>
  </si>
  <si>
    <t xml:space="preserve">           za przewóz 1 osoby uprawnionej do korzystania z biletów ulgowych</t>
  </si>
  <si>
    <r>
      <rPr>
        <b/>
        <sz val="9"/>
        <rFont val="Verdana"/>
        <family val="2"/>
      </rPr>
      <t>2.</t>
    </r>
    <r>
      <rPr>
        <b/>
        <sz val="9"/>
        <rFont val="Times New Roman"/>
        <family val="1"/>
      </rPr>
      <t> </t>
    </r>
    <r>
      <rPr>
        <b/>
        <sz val="9"/>
        <rFont val="Verdana"/>
        <family val="2"/>
      </rPr>
      <t>Opłaty za bilet czasowy 40-to minutowy</t>
    </r>
  </si>
  <si>
    <t>Bilet Elektroniczny bez  Karty Mieszkańca Tczewa</t>
  </si>
  <si>
    <r>
      <rPr>
        <b/>
        <sz val="10"/>
        <rFont val="Verdana"/>
        <family val="2"/>
      </rPr>
      <t>2.</t>
    </r>
    <r>
      <rPr>
        <b/>
        <sz val="10"/>
        <rFont val="Times New Roman"/>
        <family val="1"/>
      </rPr>
      <t xml:space="preserve">       </t>
    </r>
    <r>
      <rPr>
        <b/>
        <sz val="10"/>
        <rFont val="Verdana"/>
        <family val="2"/>
      </rPr>
      <t xml:space="preserve">Opłaty za jednorazowe przejazdy </t>
    </r>
  </si>
  <si>
    <t xml:space="preserve">          za przewóz 1 osoby:</t>
  </si>
  <si>
    <t xml:space="preserve">          - na odległość do 2 przystanków, po wpłaceniu na kartę kwoty                         od  5 - 19zł </t>
  </si>
  <si>
    <t xml:space="preserve">          - na odległość do 2 przystanków, po wpłaceniu na kartę kwoty                         od 20 - 49zł </t>
  </si>
  <si>
    <t xml:space="preserve">          - na odległość do 2 przystanków, po wpłaceniu na kartę kwoty                         50 zł i więcej </t>
  </si>
  <si>
    <t xml:space="preserve">        - na odległość 3 przystanków, po wpłaceniu na kartę kwoty                        od  5 - 19zł </t>
  </si>
  <si>
    <t xml:space="preserve">        - na odległość 3 przystanków, po wpłaceniu na kartę kwoty                        od 20 - 49 zł</t>
  </si>
  <si>
    <t xml:space="preserve">        - na odległość 3 przystanków, po wpłaceniu na kartę kwoty                        50 zł i więcej </t>
  </si>
  <si>
    <t xml:space="preserve">          - na odl przynajmniej 4 przystanków, po wpłaceniu na kartę kwoty                 od  5 - 19zł </t>
  </si>
  <si>
    <t xml:space="preserve">          - na odl przynajmniej 4 przystanków, po wpłaceniu na kartę kwoty                 od 20 - 49zł </t>
  </si>
  <si>
    <t xml:space="preserve">          - na odl przynajmniej 4 przystanków, po wpłaceniu na kartę kwoty                 50 zł i więcej </t>
  </si>
  <si>
    <t xml:space="preserve">       za przewóz 1 osoby uprawnionej do korzystania z biletów ulgowych</t>
  </si>
  <si>
    <t xml:space="preserve">        - na odległość 3 przystanków, po wpłaceniu na kartę kwoty                         od  5 - 19zł </t>
  </si>
  <si>
    <t xml:space="preserve">        - na odległość 3 przystanków, po wpłaceniu na kartę kwoty                         od 20 - 49 zł</t>
  </si>
  <si>
    <t xml:space="preserve">        - na odległość 3 przystanków, po wpłaceniu na kartę kwoty                         50 zł i więcej </t>
  </si>
  <si>
    <t xml:space="preserve">          - na odl przynajmniej 4 przystanków, po wpłaceniu na kartę kwoty                  od  5 - 19zł </t>
  </si>
  <si>
    <t xml:space="preserve">          - na odl przynajmniej 4 przystanków, po wpłaceniu na kartę kwoty                  od 20 - 49zł </t>
  </si>
  <si>
    <t xml:space="preserve">          - na odl przynajmniej 4 przystanków, po wpłaceniu na kartę kwoty                  50 zł i więcej </t>
  </si>
  <si>
    <t>Bilet Elektroniczny z  Kartą Mieszkańca Tczewa</t>
  </si>
  <si>
    <r>
      <rPr>
        <b/>
        <sz val="10"/>
        <rFont val="Verdana"/>
        <family val="2"/>
      </rPr>
      <t>3.</t>
    </r>
    <r>
      <rPr>
        <b/>
        <sz val="10"/>
        <rFont val="Times New Roman"/>
        <family val="1"/>
      </rPr>
      <t xml:space="preserve">       </t>
    </r>
    <r>
      <rPr>
        <b/>
        <sz val="10"/>
        <rFont val="Verdana"/>
        <family val="2"/>
      </rPr>
      <t xml:space="preserve">Opłaty za jednorazowe przejazdy </t>
    </r>
  </si>
  <si>
    <r>
      <rPr>
        <sz val="9"/>
        <rFont val="Verdana"/>
        <family val="2"/>
      </rPr>
      <t>4.</t>
    </r>
    <r>
      <rPr>
        <sz val="9"/>
        <rFont val="Times New Roman"/>
        <family val="1"/>
      </rPr>
      <t>   </t>
    </r>
    <r>
      <rPr>
        <sz val="9"/>
        <rFont val="Verdana"/>
        <family val="2"/>
      </rPr>
      <t xml:space="preserve">Opłaty dodatkowe pobierane w przypadku: </t>
    </r>
  </si>
  <si>
    <r>
      <rPr>
        <b/>
        <sz val="9"/>
        <rFont val="Verdana"/>
        <family val="2"/>
      </rPr>
      <t xml:space="preserve">  a)</t>
    </r>
    <r>
      <rPr>
        <b/>
        <sz val="9"/>
        <rFont val="Times New Roman"/>
        <family val="1"/>
      </rPr>
      <t> </t>
    </r>
    <r>
      <rPr>
        <b/>
        <sz val="9"/>
        <rFont val="Verdana"/>
        <family val="2"/>
      </rPr>
      <t>braku odpowiedniego dokumentu przewozu</t>
    </r>
  </si>
  <si>
    <r>
      <rPr>
        <b/>
        <sz val="9"/>
        <rFont val="Verdana"/>
        <family val="2"/>
      </rPr>
      <t xml:space="preserve">   b)</t>
    </r>
    <r>
      <rPr>
        <b/>
        <sz val="9"/>
        <rFont val="Times New Roman"/>
        <family val="1"/>
      </rPr>
      <t> </t>
    </r>
    <r>
      <rPr>
        <b/>
        <sz val="9"/>
        <rFont val="Verdana"/>
        <family val="2"/>
      </rPr>
      <t>braku ważnego dokumentu poświadczającego uprawnienie do bezpłatnego lub  ulgowego przejazdu</t>
    </r>
  </si>
  <si>
    <r>
      <rPr>
        <b/>
        <sz val="9"/>
        <rFont val="Verdana"/>
        <family val="2"/>
      </rPr>
      <t xml:space="preserve">   c)</t>
    </r>
    <r>
      <rPr>
        <b/>
        <sz val="9"/>
        <rFont val="Times New Roman"/>
        <family val="1"/>
      </rPr>
      <t xml:space="preserve"> </t>
    </r>
    <r>
      <rPr>
        <b/>
        <sz val="9"/>
        <rFont val="Verdana"/>
        <family val="2"/>
      </rPr>
      <t xml:space="preserve">spowodowanie przez podróżnego zatrzymania lub zmiany trasy środka transportu bez uzasadnionej przyczyny       </t>
    </r>
  </si>
  <si>
    <r>
      <rPr>
        <sz val="9"/>
        <rFont val="Verdana"/>
        <family val="2"/>
      </rPr>
      <t>5.</t>
    </r>
    <r>
      <rPr>
        <sz val="9"/>
        <rFont val="Times New Roman"/>
        <family val="1"/>
      </rPr>
      <t> </t>
    </r>
    <r>
      <rPr>
        <sz val="9"/>
        <rFont val="Verdana"/>
        <family val="2"/>
      </rPr>
      <t>Opłata manipulacyjna za ponoszone przez przewoźnika koszty czynności związanych ze zwrotem albo umorzeniem opłaty dodatkowej</t>
    </r>
  </si>
  <si>
    <t xml:space="preserve"> - nie więcej niż 10% opłaty dodatkowej</t>
  </si>
  <si>
    <r>
      <rPr>
        <b/>
        <sz val="9"/>
        <rFont val="Verdana"/>
        <family val="2"/>
      </rPr>
      <t>UWAGA:</t>
    </r>
    <r>
      <rPr>
        <b/>
        <sz val="7"/>
        <rFont val="Verdana"/>
        <family val="2"/>
      </rPr>
      <t xml:space="preserve"> Opłaty za przejazdy osób na podstawie biletu elektronicznego, odbywające się z przesiadką naliczane są tylko za przejazd 1 pojazdem o ile przerwa w podróży (na przesiadkę) nie przekracza15 min.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</si>
</sst>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#,##0.00&quot; zł&quot;"/>
    <numFmt numFmtId="167" formatCode="0.00%"/>
    <numFmt numFmtId="168" formatCode="#,##0&quot; zł&quot;"/>
    <numFmt numFmtId="169" formatCode="General"/>
    <numFmt numFmtId="170" formatCode="#,##0&quot; zł&quot;;[RED]\-#,##0&quot; zł&quot;"/>
  </numFmts>
  <fonts count="16">
    <font>
      <sz val="10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  <font>
      <b/>
      <sz val="9"/>
      <name val="Verdana"/>
      <family val="2"/>
    </font>
    <font>
      <b/>
      <sz val="10"/>
      <name val="Arial"/>
      <family val="2"/>
    </font>
    <font>
      <b/>
      <sz val="11"/>
      <name val="Verdana"/>
      <family val="2"/>
    </font>
    <font>
      <b/>
      <sz val="9"/>
      <name val="Times New Roman"/>
      <family val="1"/>
    </font>
    <font>
      <b/>
      <sz val="8"/>
      <name val="Verdana"/>
      <family val="2"/>
    </font>
    <font>
      <b/>
      <sz val="10"/>
      <name val="Verdana"/>
      <family val="2"/>
    </font>
    <font>
      <b/>
      <sz val="10"/>
      <name val="Times New Roman"/>
      <family val="1"/>
    </font>
    <font>
      <sz val="8"/>
      <name val="Arial"/>
      <family val="2"/>
    </font>
    <font>
      <sz val="8"/>
      <color indexed="9"/>
      <name val="Arial"/>
      <family val="2"/>
    </font>
    <font>
      <sz val="8"/>
      <name val="Verdana"/>
      <family val="2"/>
    </font>
    <font>
      <sz val="9"/>
      <name val="Verdana"/>
      <family val="2"/>
    </font>
    <font>
      <sz val="9"/>
      <name val="Times New Roman"/>
      <family val="1"/>
    </font>
    <font>
      <b/>
      <sz val="7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2" borderId="0" xfId="0" applyFont="1" applyFill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Border="1" applyAlignment="1">
      <alignment horizontal="right" vertical="center"/>
    </xf>
    <xf numFmtId="164" fontId="3" fillId="3" borderId="1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4" fontId="5" fillId="4" borderId="2" xfId="0" applyFont="1" applyFill="1" applyBorder="1" applyAlignment="1">
      <alignment horizontal="left" vertical="center"/>
    </xf>
    <xf numFmtId="164" fontId="5" fillId="4" borderId="3" xfId="0" applyFont="1" applyFill="1" applyBorder="1" applyAlignment="1">
      <alignment horizontal="left" vertical="center"/>
    </xf>
    <xf numFmtId="164" fontId="0" fillId="4" borderId="3" xfId="0" applyFont="1" applyFill="1" applyBorder="1" applyAlignment="1">
      <alignment/>
    </xf>
    <xf numFmtId="164" fontId="3" fillId="5" borderId="4" xfId="0" applyFont="1" applyFill="1" applyBorder="1" applyAlignment="1">
      <alignment horizontal="left" vertical="center" wrapText="1"/>
    </xf>
    <xf numFmtId="164" fontId="3" fillId="5" borderId="5" xfId="0" applyFont="1" applyFill="1" applyBorder="1" applyAlignment="1">
      <alignment horizontal="left" vertical="center" wrapText="1"/>
    </xf>
    <xf numFmtId="164" fontId="0" fillId="5" borderId="5" xfId="0" applyFont="1" applyFill="1" applyBorder="1" applyAlignment="1">
      <alignment/>
    </xf>
    <xf numFmtId="164" fontId="7" fillId="6" borderId="4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6" xfId="0" applyNumberFormat="1" applyFont="1" applyFill="1" applyBorder="1" applyAlignment="1">
      <alignment horizontal="center" vertical="center"/>
    </xf>
    <xf numFmtId="164" fontId="5" fillId="4" borderId="2" xfId="0" applyFont="1" applyFill="1" applyBorder="1" applyAlignment="1">
      <alignment horizontal="left" vertical="center" wrapText="1"/>
    </xf>
    <xf numFmtId="164" fontId="0" fillId="4" borderId="3" xfId="0" applyFont="1" applyFill="1" applyBorder="1" applyAlignment="1">
      <alignment horizontal="left"/>
    </xf>
    <xf numFmtId="164" fontId="8" fillId="5" borderId="7" xfId="0" applyFont="1" applyFill="1" applyBorder="1" applyAlignment="1">
      <alignment horizontal="left" vertical="center" wrapText="1"/>
    </xf>
    <xf numFmtId="167" fontId="10" fillId="5" borderId="8" xfId="0" applyNumberFormat="1" applyFont="1" applyFill="1" applyBorder="1" applyAlignment="1">
      <alignment horizontal="center" vertical="center"/>
    </xf>
    <xf numFmtId="164" fontId="0" fillId="5" borderId="8" xfId="0" applyFont="1" applyFill="1" applyBorder="1" applyAlignment="1">
      <alignment/>
    </xf>
    <xf numFmtId="164" fontId="8" fillId="6" borderId="4" xfId="0" applyFont="1" applyFill="1" applyBorder="1" applyAlignment="1">
      <alignment horizontal="left" vertical="center" wrapText="1"/>
    </xf>
    <xf numFmtId="167" fontId="11" fillId="6" borderId="5" xfId="0" applyNumberFormat="1" applyFont="1" applyFill="1" applyBorder="1" applyAlignment="1">
      <alignment horizontal="center" vertical="center"/>
    </xf>
    <xf numFmtId="164" fontId="0" fillId="6" borderId="5" xfId="0" applyFont="1" applyFill="1" applyBorder="1" applyAlignment="1">
      <alignment/>
    </xf>
    <xf numFmtId="164" fontId="7" fillId="7" borderId="6" xfId="0" applyFont="1" applyFill="1" applyBorder="1" applyAlignment="1">
      <alignment vertical="center" wrapText="1"/>
    </xf>
    <xf numFmtId="166" fontId="0" fillId="7" borderId="1" xfId="0" applyNumberFormat="1" applyFont="1" applyFill="1" applyBorder="1" applyAlignment="1">
      <alignment horizontal="center" vertical="center"/>
    </xf>
    <xf numFmtId="164" fontId="12" fillId="0" borderId="6" xfId="0" applyFont="1" applyFill="1" applyBorder="1" applyAlignment="1">
      <alignment vertical="center" wrapText="1"/>
    </xf>
    <xf numFmtId="166" fontId="0" fillId="0" borderId="1" xfId="0" applyNumberFormat="1" applyFont="1" applyFill="1" applyBorder="1" applyAlignment="1">
      <alignment horizontal="center" vertical="center"/>
    </xf>
    <xf numFmtId="164" fontId="12" fillId="0" borderId="1" xfId="0" applyFont="1" applyFill="1" applyBorder="1" applyAlignment="1">
      <alignment vertical="center" wrapText="1"/>
    </xf>
    <xf numFmtId="164" fontId="8" fillId="6" borderId="9" xfId="0" applyFont="1" applyFill="1" applyBorder="1" applyAlignment="1">
      <alignment horizontal="left" vertical="center" wrapText="1"/>
    </xf>
    <xf numFmtId="164" fontId="8" fillId="6" borderId="10" xfId="0" applyFont="1" applyFill="1" applyBorder="1" applyAlignment="1">
      <alignment horizontal="left" vertical="center" wrapText="1"/>
    </xf>
    <xf numFmtId="164" fontId="0" fillId="6" borderId="10" xfId="0" applyFont="1" applyFill="1" applyBorder="1" applyAlignment="1">
      <alignment/>
    </xf>
    <xf numFmtId="167" fontId="1" fillId="2" borderId="0" xfId="0" applyNumberFormat="1" applyFont="1" applyFill="1" applyAlignment="1">
      <alignment/>
    </xf>
    <xf numFmtId="164" fontId="0" fillId="0" borderId="1" xfId="0" applyFont="1" applyBorder="1" applyAlignment="1">
      <alignment/>
    </xf>
    <xf numFmtId="164" fontId="7" fillId="7" borderId="11" xfId="0" applyFont="1" applyFill="1" applyBorder="1" applyAlignment="1">
      <alignment vertical="center" wrapText="1"/>
    </xf>
    <xf numFmtId="166" fontId="0" fillId="7" borderId="12" xfId="0" applyNumberFormat="1" applyFont="1" applyFill="1" applyBorder="1" applyAlignment="1">
      <alignment horizontal="center" vertical="center"/>
    </xf>
    <xf numFmtId="164" fontId="13" fillId="2" borderId="1" xfId="0" applyFont="1" applyFill="1" applyBorder="1" applyAlignment="1">
      <alignment horizontal="left" wrapText="1"/>
    </xf>
    <xf numFmtId="164" fontId="3" fillId="7" borderId="4" xfId="0" applyFont="1" applyFill="1" applyBorder="1" applyAlignment="1">
      <alignment horizontal="left" vertical="center" wrapText="1"/>
    </xf>
    <xf numFmtId="168" fontId="4" fillId="7" borderId="6" xfId="0" applyNumberFormat="1" applyFont="1" applyFill="1" applyBorder="1" applyAlignment="1">
      <alignment horizontal="center" vertical="center"/>
    </xf>
    <xf numFmtId="164" fontId="3" fillId="0" borderId="6" xfId="0" applyFont="1" applyFill="1" applyBorder="1" applyAlignment="1">
      <alignment horizontal="justify" vertical="center" wrapText="1"/>
    </xf>
    <xf numFmtId="168" fontId="0" fillId="0" borderId="13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164" fontId="1" fillId="2" borderId="0" xfId="0" applyFont="1" applyFill="1" applyAlignment="1">
      <alignment vertical="center"/>
    </xf>
    <xf numFmtId="164" fontId="0" fillId="2" borderId="0" xfId="0" applyFont="1" applyFill="1" applyAlignment="1">
      <alignment vertical="center"/>
    </xf>
    <xf numFmtId="164" fontId="0" fillId="0" borderId="0" xfId="0" applyFont="1" applyAlignment="1">
      <alignment vertical="center"/>
    </xf>
    <xf numFmtId="164" fontId="3" fillId="0" borderId="1" xfId="0" applyFont="1" applyFill="1" applyBorder="1" applyAlignment="1">
      <alignment horizontal="left" vertical="center" wrapText="1"/>
    </xf>
    <xf numFmtId="170" fontId="0" fillId="0" borderId="14" xfId="0" applyNumberFormat="1" applyFont="1" applyFill="1" applyBorder="1" applyAlignment="1">
      <alignment horizontal="center" vertical="center"/>
    </xf>
    <xf numFmtId="168" fontId="4" fillId="0" borderId="12" xfId="0" applyNumberFormat="1" applyFont="1" applyFill="1" applyBorder="1" applyAlignment="1">
      <alignment horizontal="center" vertical="center"/>
    </xf>
    <xf numFmtId="164" fontId="13" fillId="0" borderId="1" xfId="0" applyFont="1" applyFill="1" applyBorder="1" applyAlignment="1">
      <alignment horizontal="left" vertical="center" wrapText="1"/>
    </xf>
    <xf numFmtId="164" fontId="12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0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44</xdr:row>
      <xdr:rowOff>9525</xdr:rowOff>
    </xdr:from>
    <xdr:to>
      <xdr:col>0</xdr:col>
      <xdr:colOff>219075</xdr:colOff>
      <xdr:row>44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76200" y="7296150"/>
          <a:ext cx="142875" cy="104775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34</xdr:row>
      <xdr:rowOff>28575</xdr:rowOff>
    </xdr:from>
    <xdr:to>
      <xdr:col>0</xdr:col>
      <xdr:colOff>342900</xdr:colOff>
      <xdr:row>34</xdr:row>
      <xdr:rowOff>133350</xdr:rowOff>
    </xdr:to>
    <xdr:sp>
      <xdr:nvSpPr>
        <xdr:cNvPr id="2" name="AutoShape 4"/>
        <xdr:cNvSpPr>
          <a:spLocks/>
        </xdr:cNvSpPr>
      </xdr:nvSpPr>
      <xdr:spPr>
        <a:xfrm>
          <a:off x="200025" y="5686425"/>
          <a:ext cx="142875" cy="104775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44</xdr:row>
      <xdr:rowOff>9525</xdr:rowOff>
    </xdr:from>
    <xdr:to>
      <xdr:col>0</xdr:col>
      <xdr:colOff>219075</xdr:colOff>
      <xdr:row>44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76200" y="7296150"/>
          <a:ext cx="142875" cy="104775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34</xdr:row>
      <xdr:rowOff>28575</xdr:rowOff>
    </xdr:from>
    <xdr:to>
      <xdr:col>0</xdr:col>
      <xdr:colOff>342900</xdr:colOff>
      <xdr:row>34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200025" y="5686425"/>
          <a:ext cx="142875" cy="104775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22</xdr:row>
      <xdr:rowOff>9525</xdr:rowOff>
    </xdr:from>
    <xdr:to>
      <xdr:col>0</xdr:col>
      <xdr:colOff>219075</xdr:colOff>
      <xdr:row>22</xdr:row>
      <xdr:rowOff>114300</xdr:rowOff>
    </xdr:to>
    <xdr:sp>
      <xdr:nvSpPr>
        <xdr:cNvPr id="5" name="AutoShape 3"/>
        <xdr:cNvSpPr>
          <a:spLocks/>
        </xdr:cNvSpPr>
      </xdr:nvSpPr>
      <xdr:spPr>
        <a:xfrm>
          <a:off x="76200" y="3695700"/>
          <a:ext cx="142875" cy="104775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28575</xdr:rowOff>
    </xdr:from>
    <xdr:to>
      <xdr:col>0</xdr:col>
      <xdr:colOff>342900</xdr:colOff>
      <xdr:row>12</xdr:row>
      <xdr:rowOff>133350</xdr:rowOff>
    </xdr:to>
    <xdr:sp>
      <xdr:nvSpPr>
        <xdr:cNvPr id="6" name="AutoShape 4"/>
        <xdr:cNvSpPr>
          <a:spLocks/>
        </xdr:cNvSpPr>
      </xdr:nvSpPr>
      <xdr:spPr>
        <a:xfrm>
          <a:off x="200025" y="2085975"/>
          <a:ext cx="142875" cy="104775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22</xdr:row>
      <xdr:rowOff>9525</xdr:rowOff>
    </xdr:from>
    <xdr:to>
      <xdr:col>0</xdr:col>
      <xdr:colOff>219075</xdr:colOff>
      <xdr:row>22</xdr:row>
      <xdr:rowOff>114300</xdr:rowOff>
    </xdr:to>
    <xdr:sp>
      <xdr:nvSpPr>
        <xdr:cNvPr id="7" name="AutoShape 3"/>
        <xdr:cNvSpPr>
          <a:spLocks/>
        </xdr:cNvSpPr>
      </xdr:nvSpPr>
      <xdr:spPr>
        <a:xfrm>
          <a:off x="76200" y="3695700"/>
          <a:ext cx="142875" cy="104775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28575</xdr:rowOff>
    </xdr:from>
    <xdr:to>
      <xdr:col>0</xdr:col>
      <xdr:colOff>342900</xdr:colOff>
      <xdr:row>12</xdr:row>
      <xdr:rowOff>133350</xdr:rowOff>
    </xdr:to>
    <xdr:sp>
      <xdr:nvSpPr>
        <xdr:cNvPr id="8" name="AutoShape 4"/>
        <xdr:cNvSpPr>
          <a:spLocks/>
        </xdr:cNvSpPr>
      </xdr:nvSpPr>
      <xdr:spPr>
        <a:xfrm>
          <a:off x="200025" y="2085975"/>
          <a:ext cx="142875" cy="104775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22</xdr:row>
      <xdr:rowOff>9525</xdr:rowOff>
    </xdr:from>
    <xdr:to>
      <xdr:col>0</xdr:col>
      <xdr:colOff>219075</xdr:colOff>
      <xdr:row>22</xdr:row>
      <xdr:rowOff>114300</xdr:rowOff>
    </xdr:to>
    <xdr:sp>
      <xdr:nvSpPr>
        <xdr:cNvPr id="9" name="AutoShape 3"/>
        <xdr:cNvSpPr>
          <a:spLocks/>
        </xdr:cNvSpPr>
      </xdr:nvSpPr>
      <xdr:spPr>
        <a:xfrm>
          <a:off x="76200" y="3695700"/>
          <a:ext cx="142875" cy="104775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28575</xdr:rowOff>
    </xdr:from>
    <xdr:to>
      <xdr:col>0</xdr:col>
      <xdr:colOff>342900</xdr:colOff>
      <xdr:row>12</xdr:row>
      <xdr:rowOff>133350</xdr:rowOff>
    </xdr:to>
    <xdr:sp>
      <xdr:nvSpPr>
        <xdr:cNvPr id="10" name="AutoShape 4"/>
        <xdr:cNvSpPr>
          <a:spLocks/>
        </xdr:cNvSpPr>
      </xdr:nvSpPr>
      <xdr:spPr>
        <a:xfrm>
          <a:off x="200025" y="2085975"/>
          <a:ext cx="142875" cy="104775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22</xdr:row>
      <xdr:rowOff>9525</xdr:rowOff>
    </xdr:from>
    <xdr:to>
      <xdr:col>0</xdr:col>
      <xdr:colOff>219075</xdr:colOff>
      <xdr:row>22</xdr:row>
      <xdr:rowOff>114300</xdr:rowOff>
    </xdr:to>
    <xdr:sp>
      <xdr:nvSpPr>
        <xdr:cNvPr id="11" name="AutoShape 3"/>
        <xdr:cNvSpPr>
          <a:spLocks/>
        </xdr:cNvSpPr>
      </xdr:nvSpPr>
      <xdr:spPr>
        <a:xfrm>
          <a:off x="76200" y="3695700"/>
          <a:ext cx="142875" cy="104775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28575</xdr:rowOff>
    </xdr:from>
    <xdr:to>
      <xdr:col>0</xdr:col>
      <xdr:colOff>342900</xdr:colOff>
      <xdr:row>12</xdr:row>
      <xdr:rowOff>133350</xdr:rowOff>
    </xdr:to>
    <xdr:sp>
      <xdr:nvSpPr>
        <xdr:cNvPr id="12" name="AutoShape 4"/>
        <xdr:cNvSpPr>
          <a:spLocks/>
        </xdr:cNvSpPr>
      </xdr:nvSpPr>
      <xdr:spPr>
        <a:xfrm>
          <a:off x="200025" y="2085975"/>
          <a:ext cx="142875" cy="104775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1"/>
  <sheetViews>
    <sheetView tabSelected="1" zoomScale="95" zoomScaleNormal="95" workbookViewId="0" topLeftCell="A1">
      <pane ySplit="3" topLeftCell="A88" activePane="bottomLeft" state="frozen"/>
      <selection pane="topLeft" activeCell="A1" sqref="A1"/>
      <selection pane="bottomLeft" activeCell="F21" sqref="F21"/>
    </sheetView>
  </sheetViews>
  <sheetFormatPr defaultColWidth="9.140625" defaultRowHeight="12.75"/>
  <cols>
    <col min="1" max="1" width="80.7109375" style="1" customWidth="1"/>
    <col min="2" max="3" width="7.00390625" style="1" hidden="1" customWidth="1"/>
    <col min="4" max="5" width="7.00390625" style="1" customWidth="1"/>
    <col min="6" max="14" width="7.00390625" style="2" customWidth="1"/>
    <col min="15" max="15" width="12.57421875" style="3" hidden="1" customWidth="1"/>
    <col min="16" max="17" width="7.00390625" style="2" customWidth="1"/>
    <col min="18" max="21" width="4.140625" style="2" customWidth="1"/>
    <col min="22" max="29" width="9.140625" style="2" customWidth="1"/>
    <col min="30" max="16384" width="9.140625" style="1" customWidth="1"/>
  </cols>
  <sheetData>
    <row r="1" spans="1:17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3.5">
      <c r="A3" s="5" t="s">
        <v>1</v>
      </c>
      <c r="B3" s="6">
        <v>2019</v>
      </c>
      <c r="C3" s="6">
        <v>2020</v>
      </c>
      <c r="D3" s="6">
        <v>2021</v>
      </c>
      <c r="E3" s="6">
        <v>2022</v>
      </c>
      <c r="F3" s="6">
        <v>2023</v>
      </c>
      <c r="G3" s="6">
        <v>2024</v>
      </c>
      <c r="H3" s="6">
        <v>2025</v>
      </c>
      <c r="I3" s="6">
        <v>2026</v>
      </c>
      <c r="J3" s="6">
        <v>2027</v>
      </c>
      <c r="K3" s="6">
        <v>2028</v>
      </c>
      <c r="L3" s="6">
        <v>2029</v>
      </c>
      <c r="M3" s="6">
        <v>2030</v>
      </c>
      <c r="N3" s="6">
        <v>2031</v>
      </c>
      <c r="P3" s="6">
        <v>2032</v>
      </c>
      <c r="Q3" s="6">
        <v>2033</v>
      </c>
    </row>
    <row r="4" spans="1:17" ht="14.25">
      <c r="A4" s="7" t="s">
        <v>2</v>
      </c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P4" s="9"/>
      <c r="Q4" s="9"/>
    </row>
    <row r="5" spans="1:17" ht="13.5">
      <c r="A5" s="10" t="s">
        <v>3</v>
      </c>
      <c r="B5" s="11"/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P5" s="12"/>
      <c r="Q5" s="12"/>
    </row>
    <row r="6" spans="1:17" ht="13.5">
      <c r="A6" s="13" t="s">
        <v>4</v>
      </c>
      <c r="B6" s="14">
        <v>2.9</v>
      </c>
      <c r="C6" s="14">
        <v>3</v>
      </c>
      <c r="D6" s="14">
        <v>3</v>
      </c>
      <c r="E6" s="14">
        <v>3.2</v>
      </c>
      <c r="F6" s="14">
        <v>3.2</v>
      </c>
      <c r="G6" s="14">
        <v>3.4</v>
      </c>
      <c r="H6" s="14">
        <v>3.6</v>
      </c>
      <c r="I6" s="14">
        <v>3.8</v>
      </c>
      <c r="J6" s="14">
        <v>4</v>
      </c>
      <c r="K6" s="14">
        <v>4.2</v>
      </c>
      <c r="L6" s="14">
        <v>4.4</v>
      </c>
      <c r="M6" s="14">
        <v>4.6</v>
      </c>
      <c r="N6" s="14">
        <v>4.8</v>
      </c>
      <c r="P6" s="14">
        <v>5</v>
      </c>
      <c r="Q6" s="14">
        <v>5.2</v>
      </c>
    </row>
    <row r="7" spans="1:17" ht="13.5">
      <c r="A7" s="13" t="s">
        <v>5</v>
      </c>
      <c r="B7" s="15">
        <f>B6/2</f>
        <v>1.45</v>
      </c>
      <c r="C7" s="15">
        <f>C6/2</f>
        <v>1.5</v>
      </c>
      <c r="D7" s="15">
        <f>D6/2</f>
        <v>1.5</v>
      </c>
      <c r="E7" s="15">
        <f>E6/2</f>
        <v>1.6</v>
      </c>
      <c r="F7" s="15">
        <f>F6/2</f>
        <v>1.6</v>
      </c>
      <c r="G7" s="15">
        <f>G6/2</f>
        <v>1.7</v>
      </c>
      <c r="H7" s="15">
        <f>H6/2</f>
        <v>1.8</v>
      </c>
      <c r="I7" s="15">
        <f>I6/2</f>
        <v>1.9</v>
      </c>
      <c r="J7" s="15">
        <f>J6/2</f>
        <v>2</v>
      </c>
      <c r="K7" s="15">
        <f>K6/2</f>
        <v>2.1</v>
      </c>
      <c r="L7" s="15">
        <f>L6/2</f>
        <v>2.2</v>
      </c>
      <c r="M7" s="15">
        <f>M6/2</f>
        <v>2.3</v>
      </c>
      <c r="N7" s="15">
        <f>N6/2</f>
        <v>2.4</v>
      </c>
      <c r="P7" s="15">
        <f>P6/2</f>
        <v>2.5</v>
      </c>
      <c r="Q7" s="15">
        <f>Q6/2</f>
        <v>2.6</v>
      </c>
    </row>
    <row r="8" spans="1:17" ht="13.5">
      <c r="A8" s="10" t="s">
        <v>6</v>
      </c>
      <c r="B8" s="11"/>
      <c r="C8" s="11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P8" s="12"/>
      <c r="Q8" s="12"/>
    </row>
    <row r="9" spans="1:17" ht="13.5">
      <c r="A9" s="13" t="s">
        <v>4</v>
      </c>
      <c r="B9" s="14">
        <v>2.9</v>
      </c>
      <c r="C9" s="14">
        <v>3</v>
      </c>
      <c r="D9" s="14">
        <f>D6+0.4</f>
        <v>3.4</v>
      </c>
      <c r="E9" s="14">
        <f>E6+0.4</f>
        <v>3.6</v>
      </c>
      <c r="F9" s="14">
        <f>F6+0.4</f>
        <v>3.6</v>
      </c>
      <c r="G9" s="14">
        <f>G6+0.4</f>
        <v>3.8</v>
      </c>
      <c r="H9" s="14">
        <f>H6+0.4</f>
        <v>4</v>
      </c>
      <c r="I9" s="14">
        <f>I6+0.4</f>
        <v>4.2</v>
      </c>
      <c r="J9" s="14">
        <f>J6+0.4</f>
        <v>4.4</v>
      </c>
      <c r="K9" s="14">
        <f>K6+0.4</f>
        <v>4.6000000000000005</v>
      </c>
      <c r="L9" s="14">
        <f>L6+0.4</f>
        <v>4.800000000000001</v>
      </c>
      <c r="M9" s="14">
        <f>M6+0.4</f>
        <v>5</v>
      </c>
      <c r="N9" s="14">
        <f>N6+0.4</f>
        <v>5.2</v>
      </c>
      <c r="O9" s="14">
        <f>O6+0.4</f>
        <v>0.4</v>
      </c>
      <c r="P9" s="14">
        <f>P6+0.4</f>
        <v>5.4</v>
      </c>
      <c r="Q9" s="14">
        <f>Q6+0.4</f>
        <v>5.6000000000000005</v>
      </c>
    </row>
    <row r="10" spans="1:17" ht="13.5">
      <c r="A10" s="13" t="s">
        <v>5</v>
      </c>
      <c r="B10" s="15">
        <f>B9/2</f>
        <v>1.45</v>
      </c>
      <c r="C10" s="15">
        <f>C9/2</f>
        <v>1.5</v>
      </c>
      <c r="D10" s="15">
        <f>D9/2</f>
        <v>1.7</v>
      </c>
      <c r="E10" s="15">
        <f>E9/2</f>
        <v>1.8</v>
      </c>
      <c r="F10" s="15">
        <f>F9/2</f>
        <v>1.8</v>
      </c>
      <c r="G10" s="15">
        <f>G9/2</f>
        <v>1.9</v>
      </c>
      <c r="H10" s="15">
        <f>H9/2</f>
        <v>2</v>
      </c>
      <c r="I10" s="15">
        <f>I9/2</f>
        <v>2.1</v>
      </c>
      <c r="J10" s="15">
        <f>J9/2</f>
        <v>2.2</v>
      </c>
      <c r="K10" s="15">
        <f>K9/2</f>
        <v>2.3000000000000003</v>
      </c>
      <c r="L10" s="15">
        <f>L9/2</f>
        <v>2.4000000000000004</v>
      </c>
      <c r="M10" s="15">
        <f>M9/2</f>
        <v>2.5</v>
      </c>
      <c r="N10" s="15">
        <f>N9/2</f>
        <v>2.6</v>
      </c>
      <c r="P10" s="15">
        <f>P9/2</f>
        <v>2.7</v>
      </c>
      <c r="Q10" s="15">
        <f>Q9/2</f>
        <v>2.8000000000000003</v>
      </c>
    </row>
    <row r="11" spans="1:17" s="1" customFormat="1" ht="14.25">
      <c r="A11" s="16" t="s">
        <v>7</v>
      </c>
      <c r="B11" s="17"/>
      <c r="C11" s="17"/>
      <c r="D11" s="17"/>
      <c r="E11" s="9"/>
      <c r="F11" s="9"/>
      <c r="G11" s="9"/>
      <c r="H11" s="9"/>
      <c r="I11" s="9"/>
      <c r="J11" s="9"/>
      <c r="K11" s="9"/>
      <c r="L11" s="9"/>
      <c r="M11" s="9"/>
      <c r="N11" s="9"/>
      <c r="O11" s="3"/>
      <c r="P11" s="9"/>
      <c r="Q11" s="9"/>
    </row>
    <row r="12" spans="1:17" s="1" customFormat="1" ht="12.75">
      <c r="A12" s="18" t="s">
        <v>8</v>
      </c>
      <c r="B12" s="19"/>
      <c r="C12" s="19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3"/>
      <c r="P12" s="20"/>
      <c r="Q12" s="20"/>
    </row>
    <row r="13" spans="1:17" s="1" customFormat="1" ht="13.5">
      <c r="A13" s="21" t="s">
        <v>9</v>
      </c>
      <c r="B13" s="22">
        <v>1.0384615384615385</v>
      </c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"/>
      <c r="P13" s="23"/>
      <c r="Q13" s="23"/>
    </row>
    <row r="14" spans="1:17" s="1" customFormat="1" ht="12.75" customHeight="1">
      <c r="A14" s="24" t="s">
        <v>10</v>
      </c>
      <c r="B14" s="25">
        <v>1.74</v>
      </c>
      <c r="C14" s="25" t="e">
        <f>#REF!*$O$36</f>
        <v>#VALUE!</v>
      </c>
      <c r="D14" s="25">
        <v>2.4</v>
      </c>
      <c r="E14" s="25">
        <v>2.6</v>
      </c>
      <c r="F14" s="25">
        <v>2.6</v>
      </c>
      <c r="G14" s="25">
        <f aca="true" t="shared" si="0" ref="G14:G22">F14+0.2</f>
        <v>2.8000000000000003</v>
      </c>
      <c r="H14" s="25">
        <f aca="true" t="shared" si="1" ref="H14:H22">G14+0.2</f>
        <v>3.0000000000000004</v>
      </c>
      <c r="I14" s="25">
        <f aca="true" t="shared" si="2" ref="I14:I22">H14+0.2</f>
        <v>3.2000000000000006</v>
      </c>
      <c r="J14" s="25">
        <f aca="true" t="shared" si="3" ref="J14:J22">I14+0.2</f>
        <v>3.400000000000001</v>
      </c>
      <c r="K14" s="25">
        <f aca="true" t="shared" si="4" ref="K14:K22">J14+0.2</f>
        <v>3.600000000000001</v>
      </c>
      <c r="L14" s="25">
        <f aca="true" t="shared" si="5" ref="L14:L22">K14+0.2</f>
        <v>3.800000000000001</v>
      </c>
      <c r="M14" s="25">
        <f aca="true" t="shared" si="6" ref="M14:M22">L14+0.2</f>
        <v>4.000000000000001</v>
      </c>
      <c r="N14" s="25">
        <f aca="true" t="shared" si="7" ref="N14:N22">M14+0.2</f>
        <v>4.200000000000001</v>
      </c>
      <c r="O14" s="25">
        <f aca="true" t="shared" si="8" ref="O14:O22">N14+0.2</f>
        <v>4.400000000000001</v>
      </c>
      <c r="P14" s="25">
        <v>4.4</v>
      </c>
      <c r="Q14" s="25">
        <f aca="true" t="shared" si="9" ref="Q14:Q22">P14+0.2</f>
        <v>4.6000000000000005</v>
      </c>
    </row>
    <row r="15" spans="1:17" s="1" customFormat="1" ht="12.75" customHeight="1">
      <c r="A15" s="24" t="s">
        <v>11</v>
      </c>
      <c r="B15" s="25">
        <v>1.46</v>
      </c>
      <c r="C15" s="25">
        <f aca="true" t="shared" si="10" ref="C15:C22">$C$6*O15</f>
        <v>13.200000000000003</v>
      </c>
      <c r="D15" s="25">
        <v>2.4</v>
      </c>
      <c r="E15" s="25">
        <v>2.6</v>
      </c>
      <c r="F15" s="25">
        <v>2.6</v>
      </c>
      <c r="G15" s="25">
        <f t="shared" si="0"/>
        <v>2.8000000000000003</v>
      </c>
      <c r="H15" s="25">
        <f t="shared" si="1"/>
        <v>3.0000000000000004</v>
      </c>
      <c r="I15" s="25">
        <f t="shared" si="2"/>
        <v>3.2000000000000006</v>
      </c>
      <c r="J15" s="25">
        <f t="shared" si="3"/>
        <v>3.400000000000001</v>
      </c>
      <c r="K15" s="25">
        <f t="shared" si="4"/>
        <v>3.600000000000001</v>
      </c>
      <c r="L15" s="25">
        <f t="shared" si="5"/>
        <v>3.800000000000001</v>
      </c>
      <c r="M15" s="25">
        <f t="shared" si="6"/>
        <v>4.000000000000001</v>
      </c>
      <c r="N15" s="25">
        <f t="shared" si="7"/>
        <v>4.200000000000001</v>
      </c>
      <c r="O15" s="25">
        <f t="shared" si="8"/>
        <v>4.400000000000001</v>
      </c>
      <c r="P15" s="25">
        <v>4.4</v>
      </c>
      <c r="Q15" s="25">
        <f t="shared" si="9"/>
        <v>4.6000000000000005</v>
      </c>
    </row>
    <row r="16" spans="1:17" s="1" customFormat="1" ht="12.75" customHeight="1">
      <c r="A16" s="24" t="s">
        <v>12</v>
      </c>
      <c r="B16" s="25">
        <v>1.16</v>
      </c>
      <c r="C16" s="25">
        <f t="shared" si="10"/>
        <v>13.200000000000003</v>
      </c>
      <c r="D16" s="25">
        <v>2.4</v>
      </c>
      <c r="E16" s="25">
        <v>2.4</v>
      </c>
      <c r="F16" s="25">
        <v>2.6</v>
      </c>
      <c r="G16" s="25">
        <f t="shared" si="0"/>
        <v>2.8000000000000003</v>
      </c>
      <c r="H16" s="25">
        <f t="shared" si="1"/>
        <v>3.0000000000000004</v>
      </c>
      <c r="I16" s="25">
        <f t="shared" si="2"/>
        <v>3.2000000000000006</v>
      </c>
      <c r="J16" s="25">
        <f t="shared" si="3"/>
        <v>3.400000000000001</v>
      </c>
      <c r="K16" s="25">
        <f t="shared" si="4"/>
        <v>3.600000000000001</v>
      </c>
      <c r="L16" s="25">
        <f t="shared" si="5"/>
        <v>3.800000000000001</v>
      </c>
      <c r="M16" s="25">
        <f t="shared" si="6"/>
        <v>4.000000000000001</v>
      </c>
      <c r="N16" s="25">
        <f t="shared" si="7"/>
        <v>4.200000000000001</v>
      </c>
      <c r="O16" s="25">
        <f t="shared" si="8"/>
        <v>4.400000000000001</v>
      </c>
      <c r="P16" s="25">
        <v>4.4</v>
      </c>
      <c r="Q16" s="25">
        <f t="shared" si="9"/>
        <v>4.6000000000000005</v>
      </c>
    </row>
    <row r="17" spans="1:17" s="1" customFormat="1" ht="12.75" customHeight="1">
      <c r="A17" s="26" t="s">
        <v>13</v>
      </c>
      <c r="B17" s="27">
        <v>1.9978610953846156</v>
      </c>
      <c r="C17" s="25">
        <f t="shared" si="10"/>
        <v>14.100000000000003</v>
      </c>
      <c r="D17" s="25">
        <v>2.7</v>
      </c>
      <c r="E17" s="25">
        <v>2.9</v>
      </c>
      <c r="F17" s="25">
        <v>2.9</v>
      </c>
      <c r="G17" s="25">
        <f t="shared" si="0"/>
        <v>3.1</v>
      </c>
      <c r="H17" s="25">
        <f t="shared" si="1"/>
        <v>3.3000000000000003</v>
      </c>
      <c r="I17" s="25">
        <f t="shared" si="2"/>
        <v>3.5000000000000004</v>
      </c>
      <c r="J17" s="25">
        <f t="shared" si="3"/>
        <v>3.7000000000000006</v>
      </c>
      <c r="K17" s="25">
        <f t="shared" si="4"/>
        <v>3.900000000000001</v>
      </c>
      <c r="L17" s="25">
        <f t="shared" si="5"/>
        <v>4.1000000000000005</v>
      </c>
      <c r="M17" s="25">
        <f t="shared" si="6"/>
        <v>4.300000000000001</v>
      </c>
      <c r="N17" s="25">
        <f t="shared" si="7"/>
        <v>4.500000000000001</v>
      </c>
      <c r="O17" s="25">
        <f t="shared" si="8"/>
        <v>4.700000000000001</v>
      </c>
      <c r="P17" s="25">
        <v>4.7</v>
      </c>
      <c r="Q17" s="25">
        <f t="shared" si="9"/>
        <v>4.9</v>
      </c>
    </row>
    <row r="18" spans="1:17" s="1" customFormat="1" ht="12.75" customHeight="1">
      <c r="A18" s="28" t="s">
        <v>14</v>
      </c>
      <c r="B18" s="27">
        <v>1.7384320000000002</v>
      </c>
      <c r="C18" s="25">
        <f t="shared" si="10"/>
        <v>14.100000000000003</v>
      </c>
      <c r="D18" s="25">
        <v>2.7</v>
      </c>
      <c r="E18" s="25">
        <v>2.9</v>
      </c>
      <c r="F18" s="25">
        <v>2.9</v>
      </c>
      <c r="G18" s="25">
        <f t="shared" si="0"/>
        <v>3.1</v>
      </c>
      <c r="H18" s="25">
        <f t="shared" si="1"/>
        <v>3.3000000000000003</v>
      </c>
      <c r="I18" s="25">
        <f t="shared" si="2"/>
        <v>3.5000000000000004</v>
      </c>
      <c r="J18" s="25">
        <f t="shared" si="3"/>
        <v>3.7000000000000006</v>
      </c>
      <c r="K18" s="25">
        <f t="shared" si="4"/>
        <v>3.900000000000001</v>
      </c>
      <c r="L18" s="25">
        <f t="shared" si="5"/>
        <v>4.1000000000000005</v>
      </c>
      <c r="M18" s="25">
        <f t="shared" si="6"/>
        <v>4.300000000000001</v>
      </c>
      <c r="N18" s="25">
        <f t="shared" si="7"/>
        <v>4.500000000000001</v>
      </c>
      <c r="O18" s="25">
        <f t="shared" si="8"/>
        <v>4.700000000000001</v>
      </c>
      <c r="P18" s="25">
        <v>4.7</v>
      </c>
      <c r="Q18" s="25">
        <f t="shared" si="9"/>
        <v>4.9</v>
      </c>
    </row>
    <row r="19" spans="1:17" s="1" customFormat="1" ht="12.75" customHeight="1">
      <c r="A19" s="26" t="s">
        <v>15</v>
      </c>
      <c r="B19" s="27">
        <v>1.3591526153846156</v>
      </c>
      <c r="C19" s="25">
        <f t="shared" si="10"/>
        <v>14.100000000000003</v>
      </c>
      <c r="D19" s="25">
        <v>2.7</v>
      </c>
      <c r="E19" s="25">
        <v>2.9</v>
      </c>
      <c r="F19" s="25">
        <v>2.9</v>
      </c>
      <c r="G19" s="25">
        <f t="shared" si="0"/>
        <v>3.1</v>
      </c>
      <c r="H19" s="25">
        <f t="shared" si="1"/>
        <v>3.3000000000000003</v>
      </c>
      <c r="I19" s="25">
        <f t="shared" si="2"/>
        <v>3.5000000000000004</v>
      </c>
      <c r="J19" s="25">
        <f t="shared" si="3"/>
        <v>3.7000000000000006</v>
      </c>
      <c r="K19" s="25">
        <f t="shared" si="4"/>
        <v>3.900000000000001</v>
      </c>
      <c r="L19" s="25">
        <f t="shared" si="5"/>
        <v>4.1000000000000005</v>
      </c>
      <c r="M19" s="25">
        <f t="shared" si="6"/>
        <v>4.300000000000001</v>
      </c>
      <c r="N19" s="25">
        <f t="shared" si="7"/>
        <v>4.500000000000001</v>
      </c>
      <c r="O19" s="25">
        <f t="shared" si="8"/>
        <v>4.700000000000001</v>
      </c>
      <c r="P19" s="25">
        <v>4.7</v>
      </c>
      <c r="Q19" s="25">
        <f t="shared" si="9"/>
        <v>4.9</v>
      </c>
    </row>
    <row r="20" spans="1:17" s="1" customFormat="1" ht="12.75" customHeight="1">
      <c r="A20" s="24" t="s">
        <v>16</v>
      </c>
      <c r="B20" s="25">
        <v>2.4181142153846142</v>
      </c>
      <c r="C20" s="25">
        <f t="shared" si="10"/>
        <v>15.000000000000005</v>
      </c>
      <c r="D20" s="25">
        <v>3</v>
      </c>
      <c r="E20" s="25">
        <v>3.2</v>
      </c>
      <c r="F20" s="25">
        <v>3.2</v>
      </c>
      <c r="G20" s="25">
        <f t="shared" si="0"/>
        <v>3.4000000000000004</v>
      </c>
      <c r="H20" s="25">
        <f t="shared" si="1"/>
        <v>3.6000000000000005</v>
      </c>
      <c r="I20" s="25">
        <f t="shared" si="2"/>
        <v>3.8000000000000007</v>
      </c>
      <c r="J20" s="25">
        <f t="shared" si="3"/>
        <v>4.000000000000001</v>
      </c>
      <c r="K20" s="25">
        <f t="shared" si="4"/>
        <v>4.200000000000001</v>
      </c>
      <c r="L20" s="25">
        <f t="shared" si="5"/>
        <v>4.400000000000001</v>
      </c>
      <c r="M20" s="25">
        <f t="shared" si="6"/>
        <v>4.600000000000001</v>
      </c>
      <c r="N20" s="25">
        <f t="shared" si="7"/>
        <v>4.800000000000002</v>
      </c>
      <c r="O20" s="25">
        <f t="shared" si="8"/>
        <v>5.000000000000002</v>
      </c>
      <c r="P20" s="25">
        <v>5</v>
      </c>
      <c r="Q20" s="25">
        <f t="shared" si="9"/>
        <v>5.2</v>
      </c>
    </row>
    <row r="21" spans="1:17" s="1" customFormat="1" ht="12.75" customHeight="1">
      <c r="A21" s="24" t="s">
        <v>17</v>
      </c>
      <c r="B21" s="25">
        <v>1.9967206153846155</v>
      </c>
      <c r="C21" s="25">
        <f t="shared" si="10"/>
        <v>15.000000000000005</v>
      </c>
      <c r="D21" s="25">
        <v>3</v>
      </c>
      <c r="E21" s="25">
        <v>3.2</v>
      </c>
      <c r="F21" s="25">
        <v>3.2</v>
      </c>
      <c r="G21" s="25">
        <f t="shared" si="0"/>
        <v>3.4000000000000004</v>
      </c>
      <c r="H21" s="25">
        <f t="shared" si="1"/>
        <v>3.6000000000000005</v>
      </c>
      <c r="I21" s="25">
        <f t="shared" si="2"/>
        <v>3.8000000000000007</v>
      </c>
      <c r="J21" s="25">
        <f t="shared" si="3"/>
        <v>4.000000000000001</v>
      </c>
      <c r="K21" s="25">
        <f t="shared" si="4"/>
        <v>4.200000000000001</v>
      </c>
      <c r="L21" s="25">
        <f t="shared" si="5"/>
        <v>4.400000000000001</v>
      </c>
      <c r="M21" s="25">
        <f t="shared" si="6"/>
        <v>4.600000000000001</v>
      </c>
      <c r="N21" s="25">
        <f t="shared" si="7"/>
        <v>4.800000000000002</v>
      </c>
      <c r="O21" s="25">
        <f t="shared" si="8"/>
        <v>5.000000000000002</v>
      </c>
      <c r="P21" s="25">
        <v>5</v>
      </c>
      <c r="Q21" s="25">
        <f t="shared" si="9"/>
        <v>5.2</v>
      </c>
    </row>
    <row r="22" spans="1:17" s="1" customFormat="1" ht="12.75" customHeight="1">
      <c r="A22" s="24" t="s">
        <v>18</v>
      </c>
      <c r="B22" s="25">
        <v>1.74</v>
      </c>
      <c r="C22" s="25">
        <f t="shared" si="10"/>
        <v>15.000000000000005</v>
      </c>
      <c r="D22" s="25">
        <v>3</v>
      </c>
      <c r="E22" s="25">
        <v>3.2</v>
      </c>
      <c r="F22" s="25">
        <v>3.2</v>
      </c>
      <c r="G22" s="25">
        <f t="shared" si="0"/>
        <v>3.4000000000000004</v>
      </c>
      <c r="H22" s="25">
        <f t="shared" si="1"/>
        <v>3.6000000000000005</v>
      </c>
      <c r="I22" s="25">
        <f t="shared" si="2"/>
        <v>3.8000000000000007</v>
      </c>
      <c r="J22" s="25">
        <f t="shared" si="3"/>
        <v>4.000000000000001</v>
      </c>
      <c r="K22" s="25">
        <f t="shared" si="4"/>
        <v>4.200000000000001</v>
      </c>
      <c r="L22" s="25">
        <f t="shared" si="5"/>
        <v>4.400000000000001</v>
      </c>
      <c r="M22" s="25">
        <f t="shared" si="6"/>
        <v>4.600000000000001</v>
      </c>
      <c r="N22" s="25">
        <f t="shared" si="7"/>
        <v>4.800000000000002</v>
      </c>
      <c r="O22" s="25">
        <f t="shared" si="8"/>
        <v>5.000000000000002</v>
      </c>
      <c r="P22" s="25">
        <v>5</v>
      </c>
      <c r="Q22" s="25">
        <f t="shared" si="9"/>
        <v>5.2</v>
      </c>
    </row>
    <row r="23" spans="1:17" s="1" customFormat="1" ht="13.5">
      <c r="A23" s="29" t="s">
        <v>19</v>
      </c>
      <c r="B23" s="30"/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31"/>
      <c r="Q23" s="31"/>
    </row>
    <row r="24" spans="1:17" s="1" customFormat="1" ht="12.75" customHeight="1">
      <c r="A24" s="24" t="s">
        <v>10</v>
      </c>
      <c r="B24" s="25">
        <f aca="true" t="shared" si="11" ref="B24:B32">B14/2</f>
        <v>0.87</v>
      </c>
      <c r="C24" s="25" t="e">
        <f aca="true" t="shared" si="12" ref="C24:C32">C14/2</f>
        <v>#VALUE!</v>
      </c>
      <c r="D24" s="25">
        <f aca="true" t="shared" si="13" ref="D24:D32">D14/2</f>
        <v>1.2</v>
      </c>
      <c r="E24" s="25">
        <f aca="true" t="shared" si="14" ref="E24:E32">E14/2</f>
        <v>1.3</v>
      </c>
      <c r="F24" s="25">
        <f aca="true" t="shared" si="15" ref="F24:F32">F14/2</f>
        <v>1.3</v>
      </c>
      <c r="G24" s="25">
        <f aca="true" t="shared" si="16" ref="G24:G32">G14/2</f>
        <v>1.4000000000000001</v>
      </c>
      <c r="H24" s="25">
        <f aca="true" t="shared" si="17" ref="H24:H32">H14/2</f>
        <v>1.5000000000000002</v>
      </c>
      <c r="I24" s="25">
        <f aca="true" t="shared" si="18" ref="I24:I32">I14/2</f>
        <v>1.6000000000000003</v>
      </c>
      <c r="J24" s="25">
        <f aca="true" t="shared" si="19" ref="J24:J32">J14/2</f>
        <v>1.7000000000000004</v>
      </c>
      <c r="K24" s="25">
        <f aca="true" t="shared" si="20" ref="K24:K32">K14/2</f>
        <v>1.8000000000000005</v>
      </c>
      <c r="L24" s="25">
        <f aca="true" t="shared" si="21" ref="L24:L32">L14/2</f>
        <v>1.9000000000000006</v>
      </c>
      <c r="M24" s="25">
        <f aca="true" t="shared" si="22" ref="M24:M32">M14/2</f>
        <v>2.0000000000000004</v>
      </c>
      <c r="N24" s="25">
        <f aca="true" t="shared" si="23" ref="N24:N32">N14/2</f>
        <v>2.1000000000000005</v>
      </c>
      <c r="O24" s="32">
        <f aca="true" t="shared" si="24" ref="O24:O32">B24/$B$7</f>
        <v>0.6</v>
      </c>
      <c r="P24" s="25">
        <f aca="true" t="shared" si="25" ref="P24:P32">P14/2</f>
        <v>2.2</v>
      </c>
      <c r="Q24" s="25">
        <f aca="true" t="shared" si="26" ref="Q24:Q32">Q14/2</f>
        <v>2.3000000000000003</v>
      </c>
    </row>
    <row r="25" spans="1:17" s="1" customFormat="1" ht="12.75" customHeight="1">
      <c r="A25" s="24" t="s">
        <v>11</v>
      </c>
      <c r="B25" s="25">
        <f t="shared" si="11"/>
        <v>0.73</v>
      </c>
      <c r="C25" s="25">
        <f t="shared" si="12"/>
        <v>6.600000000000001</v>
      </c>
      <c r="D25" s="25">
        <f t="shared" si="13"/>
        <v>1.2</v>
      </c>
      <c r="E25" s="25">
        <f t="shared" si="14"/>
        <v>1.3</v>
      </c>
      <c r="F25" s="25">
        <f t="shared" si="15"/>
        <v>1.3</v>
      </c>
      <c r="G25" s="25">
        <f t="shared" si="16"/>
        <v>1.4000000000000001</v>
      </c>
      <c r="H25" s="25">
        <f t="shared" si="17"/>
        <v>1.5000000000000002</v>
      </c>
      <c r="I25" s="25">
        <f t="shared" si="18"/>
        <v>1.6000000000000003</v>
      </c>
      <c r="J25" s="25">
        <f t="shared" si="19"/>
        <v>1.7000000000000004</v>
      </c>
      <c r="K25" s="25">
        <f t="shared" si="20"/>
        <v>1.8000000000000005</v>
      </c>
      <c r="L25" s="25">
        <f t="shared" si="21"/>
        <v>1.9000000000000006</v>
      </c>
      <c r="M25" s="25">
        <f t="shared" si="22"/>
        <v>2.0000000000000004</v>
      </c>
      <c r="N25" s="25">
        <f t="shared" si="23"/>
        <v>2.1000000000000005</v>
      </c>
      <c r="O25" s="32">
        <f t="shared" si="24"/>
        <v>0.503448275862069</v>
      </c>
      <c r="P25" s="25">
        <f t="shared" si="25"/>
        <v>2.2</v>
      </c>
      <c r="Q25" s="25">
        <f t="shared" si="26"/>
        <v>2.3000000000000003</v>
      </c>
    </row>
    <row r="26" spans="1:17" s="1" customFormat="1" ht="12.75" customHeight="1">
      <c r="A26" s="24" t="s">
        <v>12</v>
      </c>
      <c r="B26" s="25">
        <f t="shared" si="11"/>
        <v>0.58</v>
      </c>
      <c r="C26" s="25">
        <f t="shared" si="12"/>
        <v>6.600000000000001</v>
      </c>
      <c r="D26" s="25">
        <f t="shared" si="13"/>
        <v>1.2</v>
      </c>
      <c r="E26" s="25">
        <f t="shared" si="14"/>
        <v>1.2</v>
      </c>
      <c r="F26" s="25">
        <f t="shared" si="15"/>
        <v>1.3</v>
      </c>
      <c r="G26" s="25">
        <f t="shared" si="16"/>
        <v>1.4000000000000001</v>
      </c>
      <c r="H26" s="25">
        <f t="shared" si="17"/>
        <v>1.5000000000000002</v>
      </c>
      <c r="I26" s="25">
        <f t="shared" si="18"/>
        <v>1.6000000000000003</v>
      </c>
      <c r="J26" s="25">
        <f t="shared" si="19"/>
        <v>1.7000000000000004</v>
      </c>
      <c r="K26" s="25">
        <f t="shared" si="20"/>
        <v>1.8000000000000005</v>
      </c>
      <c r="L26" s="25">
        <f t="shared" si="21"/>
        <v>1.9000000000000006</v>
      </c>
      <c r="M26" s="25">
        <f t="shared" si="22"/>
        <v>2.0000000000000004</v>
      </c>
      <c r="N26" s="25">
        <f t="shared" si="23"/>
        <v>2.1000000000000005</v>
      </c>
      <c r="O26" s="32">
        <f t="shared" si="24"/>
        <v>0.39999999999999997</v>
      </c>
      <c r="P26" s="25">
        <f t="shared" si="25"/>
        <v>2.2</v>
      </c>
      <c r="Q26" s="25">
        <f t="shared" si="26"/>
        <v>2.3000000000000003</v>
      </c>
    </row>
    <row r="27" spans="1:17" s="1" customFormat="1" ht="12.75" customHeight="1">
      <c r="A27" s="26" t="s">
        <v>20</v>
      </c>
      <c r="B27" s="27">
        <f t="shared" si="11"/>
        <v>0.9989305476923078</v>
      </c>
      <c r="C27" s="27">
        <f t="shared" si="12"/>
        <v>7.050000000000002</v>
      </c>
      <c r="D27" s="27">
        <f t="shared" si="13"/>
        <v>1.35</v>
      </c>
      <c r="E27" s="27">
        <f t="shared" si="14"/>
        <v>1.45</v>
      </c>
      <c r="F27" s="27">
        <f t="shared" si="15"/>
        <v>1.45</v>
      </c>
      <c r="G27" s="27">
        <f t="shared" si="16"/>
        <v>1.55</v>
      </c>
      <c r="H27" s="27">
        <f t="shared" si="17"/>
        <v>1.6500000000000001</v>
      </c>
      <c r="I27" s="27">
        <f t="shared" si="18"/>
        <v>1.7500000000000002</v>
      </c>
      <c r="J27" s="27">
        <f t="shared" si="19"/>
        <v>1.8500000000000003</v>
      </c>
      <c r="K27" s="27">
        <f t="shared" si="20"/>
        <v>1.9500000000000004</v>
      </c>
      <c r="L27" s="27">
        <f t="shared" si="21"/>
        <v>2.0500000000000003</v>
      </c>
      <c r="M27" s="27">
        <f t="shared" si="22"/>
        <v>2.1500000000000004</v>
      </c>
      <c r="N27" s="27">
        <f t="shared" si="23"/>
        <v>2.2500000000000004</v>
      </c>
      <c r="O27" s="32">
        <f t="shared" si="24"/>
        <v>0.6889176190981433</v>
      </c>
      <c r="P27" s="27">
        <f t="shared" si="25"/>
        <v>2.35</v>
      </c>
      <c r="Q27" s="27">
        <f t="shared" si="26"/>
        <v>2.45</v>
      </c>
    </row>
    <row r="28" spans="1:17" s="1" customFormat="1" ht="12.75" customHeight="1">
      <c r="A28" s="28" t="s">
        <v>21</v>
      </c>
      <c r="B28" s="27">
        <f t="shared" si="11"/>
        <v>0.8692160000000001</v>
      </c>
      <c r="C28" s="27">
        <f t="shared" si="12"/>
        <v>7.050000000000002</v>
      </c>
      <c r="D28" s="27">
        <f t="shared" si="13"/>
        <v>1.35</v>
      </c>
      <c r="E28" s="27">
        <f t="shared" si="14"/>
        <v>1.45</v>
      </c>
      <c r="F28" s="27">
        <f t="shared" si="15"/>
        <v>1.45</v>
      </c>
      <c r="G28" s="27">
        <f t="shared" si="16"/>
        <v>1.55</v>
      </c>
      <c r="H28" s="27">
        <f t="shared" si="17"/>
        <v>1.6500000000000001</v>
      </c>
      <c r="I28" s="27">
        <f t="shared" si="18"/>
        <v>1.7500000000000002</v>
      </c>
      <c r="J28" s="27">
        <f t="shared" si="19"/>
        <v>1.8500000000000003</v>
      </c>
      <c r="K28" s="27">
        <f t="shared" si="20"/>
        <v>1.9500000000000004</v>
      </c>
      <c r="L28" s="27">
        <f t="shared" si="21"/>
        <v>2.0500000000000003</v>
      </c>
      <c r="M28" s="27">
        <f t="shared" si="22"/>
        <v>2.1500000000000004</v>
      </c>
      <c r="N28" s="27">
        <f t="shared" si="23"/>
        <v>2.2500000000000004</v>
      </c>
      <c r="O28" s="32">
        <f t="shared" si="24"/>
        <v>0.5994593103448277</v>
      </c>
      <c r="P28" s="27">
        <f t="shared" si="25"/>
        <v>2.35</v>
      </c>
      <c r="Q28" s="27">
        <f t="shared" si="26"/>
        <v>2.45</v>
      </c>
    </row>
    <row r="29" spans="1:17" s="1" customFormat="1" ht="12.75" customHeight="1">
      <c r="A29" s="26" t="s">
        <v>22</v>
      </c>
      <c r="B29" s="27">
        <f t="shared" si="11"/>
        <v>0.6795763076923078</v>
      </c>
      <c r="C29" s="27">
        <f t="shared" si="12"/>
        <v>7.050000000000002</v>
      </c>
      <c r="D29" s="27">
        <f t="shared" si="13"/>
        <v>1.35</v>
      </c>
      <c r="E29" s="27">
        <f t="shared" si="14"/>
        <v>1.45</v>
      </c>
      <c r="F29" s="27">
        <f t="shared" si="15"/>
        <v>1.45</v>
      </c>
      <c r="G29" s="27">
        <f t="shared" si="16"/>
        <v>1.55</v>
      </c>
      <c r="H29" s="27">
        <f t="shared" si="17"/>
        <v>1.6500000000000001</v>
      </c>
      <c r="I29" s="27">
        <f t="shared" si="18"/>
        <v>1.7500000000000002</v>
      </c>
      <c r="J29" s="27">
        <f t="shared" si="19"/>
        <v>1.8500000000000003</v>
      </c>
      <c r="K29" s="27">
        <f t="shared" si="20"/>
        <v>1.9500000000000004</v>
      </c>
      <c r="L29" s="27">
        <f t="shared" si="21"/>
        <v>2.0500000000000003</v>
      </c>
      <c r="M29" s="27">
        <f t="shared" si="22"/>
        <v>2.1500000000000004</v>
      </c>
      <c r="N29" s="27">
        <f t="shared" si="23"/>
        <v>2.2500000000000004</v>
      </c>
      <c r="O29" s="32">
        <f t="shared" si="24"/>
        <v>0.4686733156498675</v>
      </c>
      <c r="P29" s="27">
        <f t="shared" si="25"/>
        <v>2.35</v>
      </c>
      <c r="Q29" s="27">
        <f t="shared" si="26"/>
        <v>2.45</v>
      </c>
    </row>
    <row r="30" spans="1:17" s="1" customFormat="1" ht="12.75" customHeight="1">
      <c r="A30" s="24" t="s">
        <v>23</v>
      </c>
      <c r="B30" s="25">
        <f t="shared" si="11"/>
        <v>1.2090571076923071</v>
      </c>
      <c r="C30" s="25">
        <f t="shared" si="12"/>
        <v>7.500000000000003</v>
      </c>
      <c r="D30" s="25">
        <f t="shared" si="13"/>
        <v>1.5</v>
      </c>
      <c r="E30" s="25">
        <f t="shared" si="14"/>
        <v>1.6</v>
      </c>
      <c r="F30" s="25">
        <f t="shared" si="15"/>
        <v>1.6</v>
      </c>
      <c r="G30" s="25">
        <f t="shared" si="16"/>
        <v>1.7000000000000002</v>
      </c>
      <c r="H30" s="25">
        <f t="shared" si="17"/>
        <v>1.8000000000000003</v>
      </c>
      <c r="I30" s="25">
        <f t="shared" si="18"/>
        <v>1.9000000000000004</v>
      </c>
      <c r="J30" s="25">
        <f t="shared" si="19"/>
        <v>2.0000000000000004</v>
      </c>
      <c r="K30" s="25">
        <f t="shared" si="20"/>
        <v>2.1000000000000005</v>
      </c>
      <c r="L30" s="25">
        <f t="shared" si="21"/>
        <v>2.2000000000000006</v>
      </c>
      <c r="M30" s="25">
        <f t="shared" si="22"/>
        <v>2.3000000000000007</v>
      </c>
      <c r="N30" s="25">
        <f t="shared" si="23"/>
        <v>2.400000000000001</v>
      </c>
      <c r="O30" s="32">
        <f t="shared" si="24"/>
        <v>0.8338324880636601</v>
      </c>
      <c r="P30" s="25">
        <f t="shared" si="25"/>
        <v>2.5</v>
      </c>
      <c r="Q30" s="25">
        <f t="shared" si="26"/>
        <v>2.6</v>
      </c>
    </row>
    <row r="31" spans="1:17" s="1" customFormat="1" ht="12.75" customHeight="1">
      <c r="A31" s="24" t="s">
        <v>24</v>
      </c>
      <c r="B31" s="25">
        <f t="shared" si="11"/>
        <v>0.9983603076923078</v>
      </c>
      <c r="C31" s="25">
        <f t="shared" si="12"/>
        <v>7.500000000000003</v>
      </c>
      <c r="D31" s="25">
        <f t="shared" si="13"/>
        <v>1.5</v>
      </c>
      <c r="E31" s="25">
        <f t="shared" si="14"/>
        <v>1.6</v>
      </c>
      <c r="F31" s="25">
        <f t="shared" si="15"/>
        <v>1.6</v>
      </c>
      <c r="G31" s="25">
        <f t="shared" si="16"/>
        <v>1.7000000000000002</v>
      </c>
      <c r="H31" s="25">
        <f t="shared" si="17"/>
        <v>1.8000000000000003</v>
      </c>
      <c r="I31" s="25">
        <f t="shared" si="18"/>
        <v>1.9000000000000004</v>
      </c>
      <c r="J31" s="25">
        <f t="shared" si="19"/>
        <v>2.0000000000000004</v>
      </c>
      <c r="K31" s="25">
        <f t="shared" si="20"/>
        <v>2.1000000000000005</v>
      </c>
      <c r="L31" s="25">
        <f t="shared" si="21"/>
        <v>2.2000000000000006</v>
      </c>
      <c r="M31" s="25">
        <f t="shared" si="22"/>
        <v>2.3000000000000007</v>
      </c>
      <c r="N31" s="25">
        <f t="shared" si="23"/>
        <v>2.400000000000001</v>
      </c>
      <c r="O31" s="32">
        <f t="shared" si="24"/>
        <v>0.688524350132626</v>
      </c>
      <c r="P31" s="25">
        <f t="shared" si="25"/>
        <v>2.5</v>
      </c>
      <c r="Q31" s="25">
        <f t="shared" si="26"/>
        <v>2.6</v>
      </c>
    </row>
    <row r="32" spans="1:17" s="1" customFormat="1" ht="12.75" customHeight="1">
      <c r="A32" s="24" t="s">
        <v>25</v>
      </c>
      <c r="B32" s="25">
        <f t="shared" si="11"/>
        <v>0.87</v>
      </c>
      <c r="C32" s="25">
        <f t="shared" si="12"/>
        <v>7.500000000000003</v>
      </c>
      <c r="D32" s="25">
        <f t="shared" si="13"/>
        <v>1.5</v>
      </c>
      <c r="E32" s="25">
        <f t="shared" si="14"/>
        <v>1.6</v>
      </c>
      <c r="F32" s="25">
        <f t="shared" si="15"/>
        <v>1.6</v>
      </c>
      <c r="G32" s="25">
        <f t="shared" si="16"/>
        <v>1.7000000000000002</v>
      </c>
      <c r="H32" s="25">
        <f t="shared" si="17"/>
        <v>1.8000000000000003</v>
      </c>
      <c r="I32" s="25">
        <f t="shared" si="18"/>
        <v>1.9000000000000004</v>
      </c>
      <c r="J32" s="25">
        <f t="shared" si="19"/>
        <v>2.0000000000000004</v>
      </c>
      <c r="K32" s="25">
        <f t="shared" si="20"/>
        <v>2.1000000000000005</v>
      </c>
      <c r="L32" s="25">
        <f t="shared" si="21"/>
        <v>2.2000000000000006</v>
      </c>
      <c r="M32" s="25">
        <f t="shared" si="22"/>
        <v>2.3000000000000007</v>
      </c>
      <c r="N32" s="25">
        <f t="shared" si="23"/>
        <v>2.400000000000001</v>
      </c>
      <c r="O32" s="32">
        <f t="shared" si="24"/>
        <v>0.6</v>
      </c>
      <c r="P32" s="25">
        <f t="shared" si="25"/>
        <v>2.5</v>
      </c>
      <c r="Q32" s="25">
        <f t="shared" si="26"/>
        <v>2.6</v>
      </c>
    </row>
    <row r="33" spans="1:17" s="1" customFormat="1" ht="14.25">
      <c r="A33" s="16" t="s">
        <v>26</v>
      </c>
      <c r="B33" s="17"/>
      <c r="C33" s="17"/>
      <c r="D33" s="17"/>
      <c r="E33" s="9"/>
      <c r="F33" s="9"/>
      <c r="G33" s="9"/>
      <c r="H33" s="9"/>
      <c r="I33" s="9"/>
      <c r="J33" s="9"/>
      <c r="K33" s="9"/>
      <c r="L33" s="9"/>
      <c r="M33" s="9"/>
      <c r="N33" s="9"/>
      <c r="O33" s="3"/>
      <c r="P33" s="9"/>
      <c r="Q33" s="9"/>
    </row>
    <row r="34" spans="1:17" s="1" customFormat="1" ht="12.75">
      <c r="A34" s="18" t="s">
        <v>27</v>
      </c>
      <c r="B34" s="19"/>
      <c r="C34" s="19"/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3"/>
      <c r="P34" s="20"/>
      <c r="Q34" s="20"/>
    </row>
    <row r="35" spans="1:17" s="1" customFormat="1" ht="13.5">
      <c r="A35" s="21" t="s">
        <v>9</v>
      </c>
      <c r="B35" s="22">
        <v>1.0384615384615385</v>
      </c>
      <c r="C35" s="22"/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3"/>
      <c r="P35" s="23"/>
      <c r="Q35" s="23"/>
    </row>
    <row r="36" spans="1:17" s="1" customFormat="1" ht="12.75" customHeight="1">
      <c r="A36" s="24" t="s">
        <v>10</v>
      </c>
      <c r="B36" s="25">
        <v>1.74</v>
      </c>
      <c r="C36" s="25">
        <f>C6*$O$36</f>
        <v>1.7999999999999998</v>
      </c>
      <c r="D36" s="25">
        <f>$D$6*O36</f>
        <v>1.7999999999999998</v>
      </c>
      <c r="E36" s="25">
        <v>2</v>
      </c>
      <c r="F36" s="25">
        <v>2</v>
      </c>
      <c r="G36" s="25">
        <f aca="true" t="shared" si="27" ref="G36:G44">F36+0.2</f>
        <v>2.2</v>
      </c>
      <c r="H36" s="25">
        <f aca="true" t="shared" si="28" ref="H36:H44">G36+0.2</f>
        <v>2.4000000000000004</v>
      </c>
      <c r="I36" s="25">
        <f aca="true" t="shared" si="29" ref="I36:I44">H36+0.2</f>
        <v>2.6000000000000005</v>
      </c>
      <c r="J36" s="25">
        <f aca="true" t="shared" si="30" ref="J36:J44">I36+0.2</f>
        <v>2.8000000000000007</v>
      </c>
      <c r="K36" s="25">
        <f aca="true" t="shared" si="31" ref="K36:K44">J36+0.2</f>
        <v>3.000000000000001</v>
      </c>
      <c r="L36" s="25">
        <f aca="true" t="shared" si="32" ref="L36:L44">K36+0.2</f>
        <v>3.200000000000001</v>
      </c>
      <c r="M36" s="25">
        <f aca="true" t="shared" si="33" ref="M36:M44">L36+0.2</f>
        <v>3.4000000000000012</v>
      </c>
      <c r="N36" s="25">
        <f aca="true" t="shared" si="34" ref="N36:N44">M36+0.2</f>
        <v>3.6000000000000014</v>
      </c>
      <c r="O36" s="32">
        <f aca="true" t="shared" si="35" ref="O36:O44">B36/$B$6</f>
        <v>0.6</v>
      </c>
      <c r="P36" s="25">
        <f aca="true" t="shared" si="36" ref="P36:P44">N36+0.2</f>
        <v>3.8000000000000016</v>
      </c>
      <c r="Q36" s="25">
        <f aca="true" t="shared" si="37" ref="Q36:Q44">P36+0.2</f>
        <v>4.000000000000002</v>
      </c>
    </row>
    <row r="37" spans="1:17" s="1" customFormat="1" ht="12.75" customHeight="1">
      <c r="A37" s="24" t="s">
        <v>11</v>
      </c>
      <c r="B37" s="25">
        <v>1.46</v>
      </c>
      <c r="C37" s="25">
        <f aca="true" t="shared" si="38" ref="C37:C44">$C$6*O37</f>
        <v>1.510344827586207</v>
      </c>
      <c r="D37" s="25">
        <v>1.52</v>
      </c>
      <c r="E37" s="25">
        <v>1.72</v>
      </c>
      <c r="F37" s="25">
        <v>1.72</v>
      </c>
      <c r="G37" s="25">
        <f t="shared" si="27"/>
        <v>1.92</v>
      </c>
      <c r="H37" s="25">
        <f t="shared" si="28"/>
        <v>2.12</v>
      </c>
      <c r="I37" s="25">
        <f t="shared" si="29"/>
        <v>2.3200000000000003</v>
      </c>
      <c r="J37" s="25">
        <f t="shared" si="30"/>
        <v>2.5200000000000005</v>
      </c>
      <c r="K37" s="25">
        <f t="shared" si="31"/>
        <v>2.7200000000000006</v>
      </c>
      <c r="L37" s="25">
        <f t="shared" si="32"/>
        <v>2.920000000000001</v>
      </c>
      <c r="M37" s="25">
        <f t="shared" si="33"/>
        <v>3.120000000000001</v>
      </c>
      <c r="N37" s="25">
        <f t="shared" si="34"/>
        <v>3.320000000000001</v>
      </c>
      <c r="O37" s="32">
        <f t="shared" si="35"/>
        <v>0.503448275862069</v>
      </c>
      <c r="P37" s="25">
        <f t="shared" si="36"/>
        <v>3.5200000000000014</v>
      </c>
      <c r="Q37" s="25">
        <f t="shared" si="37"/>
        <v>3.7200000000000015</v>
      </c>
    </row>
    <row r="38" spans="1:24" s="1" customFormat="1" ht="12.75" customHeight="1">
      <c r="A38" s="24" t="s">
        <v>12</v>
      </c>
      <c r="B38" s="25">
        <v>1.16</v>
      </c>
      <c r="C38" s="25">
        <f t="shared" si="38"/>
        <v>1.2</v>
      </c>
      <c r="D38" s="25">
        <f>$D$6*O38</f>
        <v>1.2</v>
      </c>
      <c r="E38" s="25">
        <v>1.4</v>
      </c>
      <c r="F38" s="25">
        <v>1.4</v>
      </c>
      <c r="G38" s="25">
        <f t="shared" si="27"/>
        <v>1.5999999999999999</v>
      </c>
      <c r="H38" s="25">
        <f t="shared" si="28"/>
        <v>1.7999999999999998</v>
      </c>
      <c r="I38" s="25">
        <f t="shared" si="29"/>
        <v>1.9999999999999998</v>
      </c>
      <c r="J38" s="25">
        <f t="shared" si="30"/>
        <v>2.1999999999999997</v>
      </c>
      <c r="K38" s="25">
        <f t="shared" si="31"/>
        <v>2.4</v>
      </c>
      <c r="L38" s="25">
        <f t="shared" si="32"/>
        <v>2.6</v>
      </c>
      <c r="M38" s="25">
        <f t="shared" si="33"/>
        <v>2.8000000000000003</v>
      </c>
      <c r="N38" s="25">
        <f t="shared" si="34"/>
        <v>3.0000000000000004</v>
      </c>
      <c r="O38" s="32">
        <f t="shared" si="35"/>
        <v>0.39999999999999997</v>
      </c>
      <c r="P38" s="25">
        <f t="shared" si="36"/>
        <v>3.2000000000000006</v>
      </c>
      <c r="Q38" s="25">
        <f t="shared" si="37"/>
        <v>3.400000000000001</v>
      </c>
      <c r="X38" s="33"/>
    </row>
    <row r="39" spans="1:17" s="1" customFormat="1" ht="12.75" customHeight="1">
      <c r="A39" s="26" t="s">
        <v>13</v>
      </c>
      <c r="B39" s="27">
        <v>1.9978610953846156</v>
      </c>
      <c r="C39" s="25">
        <f t="shared" si="38"/>
        <v>2.06675285729443</v>
      </c>
      <c r="D39" s="25">
        <v>2.24</v>
      </c>
      <c r="E39" s="25">
        <v>2.44</v>
      </c>
      <c r="F39" s="25">
        <v>2.44</v>
      </c>
      <c r="G39" s="25">
        <f t="shared" si="27"/>
        <v>2.64</v>
      </c>
      <c r="H39" s="25">
        <f t="shared" si="28"/>
        <v>2.8400000000000003</v>
      </c>
      <c r="I39" s="25">
        <f t="shared" si="29"/>
        <v>3.0400000000000005</v>
      </c>
      <c r="J39" s="25">
        <f t="shared" si="30"/>
        <v>3.2400000000000007</v>
      </c>
      <c r="K39" s="25">
        <f t="shared" si="31"/>
        <v>3.440000000000001</v>
      </c>
      <c r="L39" s="25">
        <f t="shared" si="32"/>
        <v>3.640000000000001</v>
      </c>
      <c r="M39" s="25">
        <f t="shared" si="33"/>
        <v>3.840000000000001</v>
      </c>
      <c r="N39" s="25">
        <f t="shared" si="34"/>
        <v>4.040000000000001</v>
      </c>
      <c r="O39" s="32">
        <f t="shared" si="35"/>
        <v>0.6889176190981433</v>
      </c>
      <c r="P39" s="25">
        <f t="shared" si="36"/>
        <v>4.240000000000001</v>
      </c>
      <c r="Q39" s="25">
        <f t="shared" si="37"/>
        <v>4.440000000000001</v>
      </c>
    </row>
    <row r="40" spans="1:17" s="1" customFormat="1" ht="12.75" customHeight="1">
      <c r="A40" s="28" t="s">
        <v>14</v>
      </c>
      <c r="B40" s="27">
        <v>1.7384320000000002</v>
      </c>
      <c r="C40" s="25">
        <f t="shared" si="38"/>
        <v>1.7983779310344832</v>
      </c>
      <c r="D40" s="25">
        <v>1.94</v>
      </c>
      <c r="E40" s="25">
        <v>2.14</v>
      </c>
      <c r="F40" s="25">
        <v>2.14</v>
      </c>
      <c r="G40" s="25">
        <f t="shared" si="27"/>
        <v>2.3400000000000003</v>
      </c>
      <c r="H40" s="25">
        <f t="shared" si="28"/>
        <v>2.5400000000000005</v>
      </c>
      <c r="I40" s="25">
        <f t="shared" si="29"/>
        <v>2.7400000000000007</v>
      </c>
      <c r="J40" s="25">
        <f t="shared" si="30"/>
        <v>2.940000000000001</v>
      </c>
      <c r="K40" s="25">
        <f t="shared" si="31"/>
        <v>3.140000000000001</v>
      </c>
      <c r="L40" s="25">
        <f t="shared" si="32"/>
        <v>3.340000000000001</v>
      </c>
      <c r="M40" s="25">
        <f t="shared" si="33"/>
        <v>3.5400000000000014</v>
      </c>
      <c r="N40" s="25">
        <f t="shared" si="34"/>
        <v>3.7400000000000015</v>
      </c>
      <c r="O40" s="32">
        <f t="shared" si="35"/>
        <v>0.5994593103448277</v>
      </c>
      <c r="P40" s="25">
        <f t="shared" si="36"/>
        <v>3.9400000000000017</v>
      </c>
      <c r="Q40" s="25">
        <f t="shared" si="37"/>
        <v>4.1400000000000015</v>
      </c>
    </row>
    <row r="41" spans="1:17" s="1" customFormat="1" ht="12.75" customHeight="1">
      <c r="A41" s="26" t="s">
        <v>15</v>
      </c>
      <c r="B41" s="27">
        <v>1.3591526153846156</v>
      </c>
      <c r="C41" s="25">
        <f t="shared" si="38"/>
        <v>1.4060199469496024</v>
      </c>
      <c r="D41" s="25">
        <v>1.52</v>
      </c>
      <c r="E41" s="25">
        <v>1.72</v>
      </c>
      <c r="F41" s="25">
        <v>1.72</v>
      </c>
      <c r="G41" s="25">
        <f t="shared" si="27"/>
        <v>1.92</v>
      </c>
      <c r="H41" s="25">
        <f t="shared" si="28"/>
        <v>2.12</v>
      </c>
      <c r="I41" s="25">
        <f t="shared" si="29"/>
        <v>2.3200000000000003</v>
      </c>
      <c r="J41" s="25">
        <f t="shared" si="30"/>
        <v>2.5200000000000005</v>
      </c>
      <c r="K41" s="25">
        <f t="shared" si="31"/>
        <v>2.7200000000000006</v>
      </c>
      <c r="L41" s="25">
        <f t="shared" si="32"/>
        <v>2.920000000000001</v>
      </c>
      <c r="M41" s="25">
        <f t="shared" si="33"/>
        <v>3.120000000000001</v>
      </c>
      <c r="N41" s="25">
        <f t="shared" si="34"/>
        <v>3.320000000000001</v>
      </c>
      <c r="O41" s="32">
        <f t="shared" si="35"/>
        <v>0.4686733156498675</v>
      </c>
      <c r="P41" s="25">
        <f t="shared" si="36"/>
        <v>3.5200000000000014</v>
      </c>
      <c r="Q41" s="25">
        <f t="shared" si="37"/>
        <v>3.7200000000000015</v>
      </c>
    </row>
    <row r="42" spans="1:17" s="1" customFormat="1" ht="12.75" customHeight="1">
      <c r="A42" s="24" t="s">
        <v>16</v>
      </c>
      <c r="B42" s="25">
        <v>2.4181142153846142</v>
      </c>
      <c r="C42" s="25">
        <f t="shared" si="38"/>
        <v>2.5014974641909804</v>
      </c>
      <c r="D42" s="25">
        <v>2.7</v>
      </c>
      <c r="E42" s="25">
        <v>2.9</v>
      </c>
      <c r="F42" s="25">
        <v>2.9</v>
      </c>
      <c r="G42" s="25">
        <f t="shared" si="27"/>
        <v>3.1</v>
      </c>
      <c r="H42" s="25">
        <f t="shared" si="28"/>
        <v>3.3000000000000003</v>
      </c>
      <c r="I42" s="25">
        <f t="shared" si="29"/>
        <v>3.5000000000000004</v>
      </c>
      <c r="J42" s="25">
        <f t="shared" si="30"/>
        <v>3.7000000000000006</v>
      </c>
      <c r="K42" s="25">
        <f t="shared" si="31"/>
        <v>3.900000000000001</v>
      </c>
      <c r="L42" s="25">
        <f t="shared" si="32"/>
        <v>4.1000000000000005</v>
      </c>
      <c r="M42" s="25">
        <f t="shared" si="33"/>
        <v>4.300000000000001</v>
      </c>
      <c r="N42" s="25">
        <f t="shared" si="34"/>
        <v>4.500000000000001</v>
      </c>
      <c r="O42" s="32">
        <f t="shared" si="35"/>
        <v>0.8338324880636601</v>
      </c>
      <c r="P42" s="25">
        <f t="shared" si="36"/>
        <v>4.700000000000001</v>
      </c>
      <c r="Q42" s="25">
        <f t="shared" si="37"/>
        <v>4.900000000000001</v>
      </c>
    </row>
    <row r="43" spans="1:17" s="1" customFormat="1" ht="12.75" customHeight="1">
      <c r="A43" s="24" t="s">
        <v>17</v>
      </c>
      <c r="B43" s="25">
        <v>1.9967206153846155</v>
      </c>
      <c r="C43" s="25">
        <f t="shared" si="38"/>
        <v>2.065573050397878</v>
      </c>
      <c r="D43" s="25">
        <v>2.22</v>
      </c>
      <c r="E43" s="25">
        <v>2.42</v>
      </c>
      <c r="F43" s="25">
        <v>2.42</v>
      </c>
      <c r="G43" s="25">
        <f t="shared" si="27"/>
        <v>2.62</v>
      </c>
      <c r="H43" s="25">
        <f t="shared" si="28"/>
        <v>2.8200000000000003</v>
      </c>
      <c r="I43" s="25">
        <f t="shared" si="29"/>
        <v>3.0200000000000005</v>
      </c>
      <c r="J43" s="25">
        <f t="shared" si="30"/>
        <v>3.2200000000000006</v>
      </c>
      <c r="K43" s="25">
        <f t="shared" si="31"/>
        <v>3.420000000000001</v>
      </c>
      <c r="L43" s="25">
        <f t="shared" si="32"/>
        <v>3.620000000000001</v>
      </c>
      <c r="M43" s="25">
        <f t="shared" si="33"/>
        <v>3.820000000000001</v>
      </c>
      <c r="N43" s="25">
        <f t="shared" si="34"/>
        <v>4.020000000000001</v>
      </c>
      <c r="O43" s="32">
        <f t="shared" si="35"/>
        <v>0.688524350132626</v>
      </c>
      <c r="P43" s="25">
        <f t="shared" si="36"/>
        <v>4.2200000000000015</v>
      </c>
      <c r="Q43" s="25">
        <f t="shared" si="37"/>
        <v>4.420000000000002</v>
      </c>
    </row>
    <row r="44" spans="1:17" s="1" customFormat="1" ht="12.75" customHeight="1">
      <c r="A44" s="24" t="s">
        <v>18</v>
      </c>
      <c r="B44" s="25">
        <v>1.74</v>
      </c>
      <c r="C44" s="25">
        <f t="shared" si="38"/>
        <v>1.7999999999999998</v>
      </c>
      <c r="D44" s="25">
        <f>$D$6*O44</f>
        <v>1.7999999999999998</v>
      </c>
      <c r="E44" s="25">
        <v>2</v>
      </c>
      <c r="F44" s="25">
        <v>2</v>
      </c>
      <c r="G44" s="25">
        <f t="shared" si="27"/>
        <v>2.2</v>
      </c>
      <c r="H44" s="25">
        <f t="shared" si="28"/>
        <v>2.4000000000000004</v>
      </c>
      <c r="I44" s="25">
        <f t="shared" si="29"/>
        <v>2.6000000000000005</v>
      </c>
      <c r="J44" s="25">
        <f t="shared" si="30"/>
        <v>2.8000000000000007</v>
      </c>
      <c r="K44" s="25">
        <f t="shared" si="31"/>
        <v>3.000000000000001</v>
      </c>
      <c r="L44" s="25">
        <f t="shared" si="32"/>
        <v>3.200000000000001</v>
      </c>
      <c r="M44" s="25">
        <f t="shared" si="33"/>
        <v>3.4000000000000012</v>
      </c>
      <c r="N44" s="25">
        <f t="shared" si="34"/>
        <v>3.6000000000000014</v>
      </c>
      <c r="O44" s="32">
        <f t="shared" si="35"/>
        <v>0.6</v>
      </c>
      <c r="P44" s="25">
        <f t="shared" si="36"/>
        <v>3.8000000000000016</v>
      </c>
      <c r="Q44" s="25">
        <f t="shared" si="37"/>
        <v>4.000000000000002</v>
      </c>
    </row>
    <row r="45" spans="1:17" s="1" customFormat="1" ht="13.5">
      <c r="A45" s="29" t="s">
        <v>19</v>
      </c>
      <c r="B45" s="30"/>
      <c r="C45" s="30"/>
      <c r="D45" s="30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2"/>
      <c r="P45" s="31"/>
      <c r="Q45" s="31"/>
    </row>
    <row r="46" spans="1:17" s="1" customFormat="1" ht="12.75" customHeight="1">
      <c r="A46" s="24" t="s">
        <v>10</v>
      </c>
      <c r="B46" s="25">
        <f aca="true" t="shared" si="39" ref="B46:B54">B36/2</f>
        <v>0.87</v>
      </c>
      <c r="C46" s="25">
        <f aca="true" t="shared" si="40" ref="C46:C54">C36/2</f>
        <v>0.8999999999999999</v>
      </c>
      <c r="D46" s="25">
        <f aca="true" t="shared" si="41" ref="D46:D54">D36/2</f>
        <v>0.8999999999999999</v>
      </c>
      <c r="E46" s="25">
        <f aca="true" t="shared" si="42" ref="E46:E54">E36/2</f>
        <v>1</v>
      </c>
      <c r="F46" s="25">
        <f aca="true" t="shared" si="43" ref="F46:F54">F36/2</f>
        <v>1</v>
      </c>
      <c r="G46" s="25">
        <f aca="true" t="shared" si="44" ref="G46:G54">G36/2</f>
        <v>1.1</v>
      </c>
      <c r="H46" s="25">
        <f aca="true" t="shared" si="45" ref="H46:H54">H36/2</f>
        <v>1.2000000000000002</v>
      </c>
      <c r="I46" s="25">
        <f aca="true" t="shared" si="46" ref="I46:I54">I36/2</f>
        <v>1.3000000000000003</v>
      </c>
      <c r="J46" s="25">
        <f aca="true" t="shared" si="47" ref="J46:J54">J36/2</f>
        <v>1.4000000000000004</v>
      </c>
      <c r="K46" s="25">
        <f aca="true" t="shared" si="48" ref="K46:K54">K36/2</f>
        <v>1.5000000000000004</v>
      </c>
      <c r="L46" s="25">
        <f aca="true" t="shared" si="49" ref="L46:L54">L36/2</f>
        <v>1.6000000000000005</v>
      </c>
      <c r="M46" s="25">
        <f aca="true" t="shared" si="50" ref="M46:M54">M36/2</f>
        <v>1.7000000000000006</v>
      </c>
      <c r="N46" s="25">
        <f aca="true" t="shared" si="51" ref="N46:N54">N36/2</f>
        <v>1.8000000000000007</v>
      </c>
      <c r="O46" s="32">
        <f aca="true" t="shared" si="52" ref="O46:O54">B46/$B$7</f>
        <v>0.6</v>
      </c>
      <c r="P46" s="25">
        <f aca="true" t="shared" si="53" ref="P46:P54">P36/2</f>
        <v>1.9000000000000008</v>
      </c>
      <c r="Q46" s="25">
        <f aca="true" t="shared" si="54" ref="Q46:Q54">Q36/2</f>
        <v>2.000000000000001</v>
      </c>
    </row>
    <row r="47" spans="1:17" s="1" customFormat="1" ht="12.75" customHeight="1">
      <c r="A47" s="24" t="s">
        <v>11</v>
      </c>
      <c r="B47" s="25">
        <f t="shared" si="39"/>
        <v>0.73</v>
      </c>
      <c r="C47" s="25">
        <f t="shared" si="40"/>
        <v>0.7551724137931035</v>
      </c>
      <c r="D47" s="25">
        <f t="shared" si="41"/>
        <v>0.76</v>
      </c>
      <c r="E47" s="25">
        <f t="shared" si="42"/>
        <v>0.86</v>
      </c>
      <c r="F47" s="25">
        <f t="shared" si="43"/>
        <v>0.86</v>
      </c>
      <c r="G47" s="25">
        <f t="shared" si="44"/>
        <v>0.96</v>
      </c>
      <c r="H47" s="25">
        <f t="shared" si="45"/>
        <v>1.06</v>
      </c>
      <c r="I47" s="25">
        <f t="shared" si="46"/>
        <v>1.1600000000000001</v>
      </c>
      <c r="J47" s="25">
        <f t="shared" si="47"/>
        <v>1.2600000000000002</v>
      </c>
      <c r="K47" s="25">
        <f t="shared" si="48"/>
        <v>1.3600000000000003</v>
      </c>
      <c r="L47" s="25">
        <f t="shared" si="49"/>
        <v>1.4600000000000004</v>
      </c>
      <c r="M47" s="25">
        <f t="shared" si="50"/>
        <v>1.5600000000000005</v>
      </c>
      <c r="N47" s="25">
        <f t="shared" si="51"/>
        <v>1.6600000000000006</v>
      </c>
      <c r="O47" s="32">
        <f t="shared" si="52"/>
        <v>0.503448275862069</v>
      </c>
      <c r="P47" s="25">
        <f t="shared" si="53"/>
        <v>1.7600000000000007</v>
      </c>
      <c r="Q47" s="25">
        <f t="shared" si="54"/>
        <v>1.8600000000000008</v>
      </c>
    </row>
    <row r="48" spans="1:17" s="1" customFormat="1" ht="12.75" customHeight="1">
      <c r="A48" s="24" t="s">
        <v>12</v>
      </c>
      <c r="B48" s="25">
        <f t="shared" si="39"/>
        <v>0.58</v>
      </c>
      <c r="C48" s="25">
        <f t="shared" si="40"/>
        <v>0.6</v>
      </c>
      <c r="D48" s="25">
        <f t="shared" si="41"/>
        <v>0.6</v>
      </c>
      <c r="E48" s="25">
        <f t="shared" si="42"/>
        <v>0.7</v>
      </c>
      <c r="F48" s="25">
        <f t="shared" si="43"/>
        <v>0.7</v>
      </c>
      <c r="G48" s="25">
        <f t="shared" si="44"/>
        <v>0.7999999999999999</v>
      </c>
      <c r="H48" s="25">
        <f t="shared" si="45"/>
        <v>0.8999999999999999</v>
      </c>
      <c r="I48" s="25">
        <f t="shared" si="46"/>
        <v>0.9999999999999999</v>
      </c>
      <c r="J48" s="25">
        <f t="shared" si="47"/>
        <v>1.0999999999999999</v>
      </c>
      <c r="K48" s="25">
        <f t="shared" si="48"/>
        <v>1.2</v>
      </c>
      <c r="L48" s="25">
        <f t="shared" si="49"/>
        <v>1.3</v>
      </c>
      <c r="M48" s="25">
        <f t="shared" si="50"/>
        <v>1.4000000000000001</v>
      </c>
      <c r="N48" s="25">
        <f t="shared" si="51"/>
        <v>1.5000000000000002</v>
      </c>
      <c r="O48" s="32">
        <f t="shared" si="52"/>
        <v>0.39999999999999997</v>
      </c>
      <c r="P48" s="25">
        <f t="shared" si="53"/>
        <v>1.6000000000000003</v>
      </c>
      <c r="Q48" s="25">
        <f t="shared" si="54"/>
        <v>1.7000000000000004</v>
      </c>
    </row>
    <row r="49" spans="1:17" s="1" customFormat="1" ht="12.75" customHeight="1">
      <c r="A49" s="26" t="s">
        <v>20</v>
      </c>
      <c r="B49" s="27">
        <f t="shared" si="39"/>
        <v>0.9989305476923078</v>
      </c>
      <c r="C49" s="27">
        <f t="shared" si="40"/>
        <v>1.033376428647215</v>
      </c>
      <c r="D49" s="27">
        <f t="shared" si="41"/>
        <v>1.12</v>
      </c>
      <c r="E49" s="27">
        <f t="shared" si="42"/>
        <v>1.22</v>
      </c>
      <c r="F49" s="27">
        <f t="shared" si="43"/>
        <v>1.22</v>
      </c>
      <c r="G49" s="27">
        <f t="shared" si="44"/>
        <v>1.32</v>
      </c>
      <c r="H49" s="27">
        <f t="shared" si="45"/>
        <v>1.4200000000000002</v>
      </c>
      <c r="I49" s="27">
        <f t="shared" si="46"/>
        <v>1.5200000000000002</v>
      </c>
      <c r="J49" s="27">
        <f t="shared" si="47"/>
        <v>1.6200000000000003</v>
      </c>
      <c r="K49" s="27">
        <f t="shared" si="48"/>
        <v>1.7200000000000004</v>
      </c>
      <c r="L49" s="27">
        <f t="shared" si="49"/>
        <v>1.8200000000000005</v>
      </c>
      <c r="M49" s="27">
        <f t="shared" si="50"/>
        <v>1.9200000000000006</v>
      </c>
      <c r="N49" s="27">
        <f t="shared" si="51"/>
        <v>2.0200000000000005</v>
      </c>
      <c r="O49" s="32">
        <f t="shared" si="52"/>
        <v>0.6889176190981433</v>
      </c>
      <c r="P49" s="27">
        <f t="shared" si="53"/>
        <v>2.1200000000000006</v>
      </c>
      <c r="Q49" s="27">
        <f t="shared" si="54"/>
        <v>2.2200000000000006</v>
      </c>
    </row>
    <row r="50" spans="1:17" s="1" customFormat="1" ht="12.75" customHeight="1">
      <c r="A50" s="28" t="s">
        <v>21</v>
      </c>
      <c r="B50" s="27">
        <f t="shared" si="39"/>
        <v>0.8692160000000001</v>
      </c>
      <c r="C50" s="27">
        <f t="shared" si="40"/>
        <v>0.8991889655172416</v>
      </c>
      <c r="D50" s="27">
        <f t="shared" si="41"/>
        <v>0.97</v>
      </c>
      <c r="E50" s="27">
        <f t="shared" si="42"/>
        <v>1.07</v>
      </c>
      <c r="F50" s="27">
        <f t="shared" si="43"/>
        <v>1.07</v>
      </c>
      <c r="G50" s="27">
        <f t="shared" si="44"/>
        <v>1.1700000000000002</v>
      </c>
      <c r="H50" s="27">
        <f t="shared" si="45"/>
        <v>1.2700000000000002</v>
      </c>
      <c r="I50" s="27">
        <f t="shared" si="46"/>
        <v>1.3700000000000003</v>
      </c>
      <c r="J50" s="27">
        <f t="shared" si="47"/>
        <v>1.4700000000000004</v>
      </c>
      <c r="K50" s="27">
        <f t="shared" si="48"/>
        <v>1.5700000000000005</v>
      </c>
      <c r="L50" s="27">
        <f t="shared" si="49"/>
        <v>1.6700000000000006</v>
      </c>
      <c r="M50" s="27">
        <f t="shared" si="50"/>
        <v>1.7700000000000007</v>
      </c>
      <c r="N50" s="27">
        <f t="shared" si="51"/>
        <v>1.8700000000000008</v>
      </c>
      <c r="O50" s="32">
        <f t="shared" si="52"/>
        <v>0.5994593103448277</v>
      </c>
      <c r="P50" s="27">
        <f t="shared" si="53"/>
        <v>1.9700000000000009</v>
      </c>
      <c r="Q50" s="27">
        <f t="shared" si="54"/>
        <v>2.0700000000000007</v>
      </c>
    </row>
    <row r="51" spans="1:17" s="1" customFormat="1" ht="12.75" customHeight="1">
      <c r="A51" s="26" t="s">
        <v>22</v>
      </c>
      <c r="B51" s="27">
        <f t="shared" si="39"/>
        <v>0.6795763076923078</v>
      </c>
      <c r="C51" s="27">
        <f t="shared" si="40"/>
        <v>0.7030099734748012</v>
      </c>
      <c r="D51" s="27">
        <f t="shared" si="41"/>
        <v>0.76</v>
      </c>
      <c r="E51" s="27">
        <f t="shared" si="42"/>
        <v>0.86</v>
      </c>
      <c r="F51" s="27">
        <f t="shared" si="43"/>
        <v>0.86</v>
      </c>
      <c r="G51" s="27">
        <f t="shared" si="44"/>
        <v>0.96</v>
      </c>
      <c r="H51" s="27">
        <f t="shared" si="45"/>
        <v>1.06</v>
      </c>
      <c r="I51" s="27">
        <f t="shared" si="46"/>
        <v>1.1600000000000001</v>
      </c>
      <c r="J51" s="27">
        <f t="shared" si="47"/>
        <v>1.2600000000000002</v>
      </c>
      <c r="K51" s="27">
        <f t="shared" si="48"/>
        <v>1.3600000000000003</v>
      </c>
      <c r="L51" s="27">
        <f t="shared" si="49"/>
        <v>1.4600000000000004</v>
      </c>
      <c r="M51" s="27">
        <f t="shared" si="50"/>
        <v>1.5600000000000005</v>
      </c>
      <c r="N51" s="27">
        <f t="shared" si="51"/>
        <v>1.6600000000000006</v>
      </c>
      <c r="O51" s="32">
        <f t="shared" si="52"/>
        <v>0.4686733156498675</v>
      </c>
      <c r="P51" s="27">
        <f t="shared" si="53"/>
        <v>1.7600000000000007</v>
      </c>
      <c r="Q51" s="27">
        <f t="shared" si="54"/>
        <v>1.8600000000000008</v>
      </c>
    </row>
    <row r="52" spans="1:17" s="1" customFormat="1" ht="12.75" customHeight="1">
      <c r="A52" s="24" t="s">
        <v>23</v>
      </c>
      <c r="B52" s="25">
        <f t="shared" si="39"/>
        <v>1.2090571076923071</v>
      </c>
      <c r="C52" s="25">
        <f t="shared" si="40"/>
        <v>1.2507487320954902</v>
      </c>
      <c r="D52" s="25">
        <f t="shared" si="41"/>
        <v>1.35</v>
      </c>
      <c r="E52" s="25">
        <f t="shared" si="42"/>
        <v>1.45</v>
      </c>
      <c r="F52" s="25">
        <f t="shared" si="43"/>
        <v>1.45</v>
      </c>
      <c r="G52" s="25">
        <f t="shared" si="44"/>
        <v>1.55</v>
      </c>
      <c r="H52" s="25">
        <f t="shared" si="45"/>
        <v>1.6500000000000001</v>
      </c>
      <c r="I52" s="25">
        <f t="shared" si="46"/>
        <v>1.7500000000000002</v>
      </c>
      <c r="J52" s="25">
        <f t="shared" si="47"/>
        <v>1.8500000000000003</v>
      </c>
      <c r="K52" s="25">
        <f t="shared" si="48"/>
        <v>1.9500000000000004</v>
      </c>
      <c r="L52" s="25">
        <f t="shared" si="49"/>
        <v>2.0500000000000003</v>
      </c>
      <c r="M52" s="25">
        <f t="shared" si="50"/>
        <v>2.1500000000000004</v>
      </c>
      <c r="N52" s="25">
        <f t="shared" si="51"/>
        <v>2.2500000000000004</v>
      </c>
      <c r="O52" s="32">
        <f t="shared" si="52"/>
        <v>0.8338324880636601</v>
      </c>
      <c r="P52" s="25">
        <f t="shared" si="53"/>
        <v>2.3500000000000005</v>
      </c>
      <c r="Q52" s="25">
        <f t="shared" si="54"/>
        <v>2.4500000000000006</v>
      </c>
    </row>
    <row r="53" spans="1:17" s="1" customFormat="1" ht="12.75" customHeight="1">
      <c r="A53" s="24" t="s">
        <v>24</v>
      </c>
      <c r="B53" s="25">
        <f t="shared" si="39"/>
        <v>0.9983603076923078</v>
      </c>
      <c r="C53" s="25">
        <f t="shared" si="40"/>
        <v>1.032786525198939</v>
      </c>
      <c r="D53" s="25">
        <f t="shared" si="41"/>
        <v>1.11</v>
      </c>
      <c r="E53" s="25">
        <f t="shared" si="42"/>
        <v>1.21</v>
      </c>
      <c r="F53" s="25">
        <f t="shared" si="43"/>
        <v>1.21</v>
      </c>
      <c r="G53" s="25">
        <f t="shared" si="44"/>
        <v>1.31</v>
      </c>
      <c r="H53" s="25">
        <f t="shared" si="45"/>
        <v>1.4100000000000001</v>
      </c>
      <c r="I53" s="25">
        <f t="shared" si="46"/>
        <v>1.5100000000000002</v>
      </c>
      <c r="J53" s="25">
        <f t="shared" si="47"/>
        <v>1.6100000000000003</v>
      </c>
      <c r="K53" s="25">
        <f t="shared" si="48"/>
        <v>1.7100000000000004</v>
      </c>
      <c r="L53" s="25">
        <f t="shared" si="49"/>
        <v>1.8100000000000005</v>
      </c>
      <c r="M53" s="25">
        <f t="shared" si="50"/>
        <v>1.9100000000000006</v>
      </c>
      <c r="N53" s="25">
        <f t="shared" si="51"/>
        <v>2.0100000000000007</v>
      </c>
      <c r="O53" s="32">
        <f t="shared" si="52"/>
        <v>0.688524350132626</v>
      </c>
      <c r="P53" s="25">
        <f t="shared" si="53"/>
        <v>2.1100000000000008</v>
      </c>
      <c r="Q53" s="25">
        <f t="shared" si="54"/>
        <v>2.210000000000001</v>
      </c>
    </row>
    <row r="54" spans="1:17" s="1" customFormat="1" ht="12.75" customHeight="1">
      <c r="A54" s="34" t="s">
        <v>25</v>
      </c>
      <c r="B54" s="35">
        <f t="shared" si="39"/>
        <v>0.87</v>
      </c>
      <c r="C54" s="35">
        <f t="shared" si="40"/>
        <v>0.8999999999999999</v>
      </c>
      <c r="D54" s="35">
        <f t="shared" si="41"/>
        <v>0.8999999999999999</v>
      </c>
      <c r="E54" s="35">
        <f t="shared" si="42"/>
        <v>1</v>
      </c>
      <c r="F54" s="35">
        <f t="shared" si="43"/>
        <v>1</v>
      </c>
      <c r="G54" s="35">
        <f t="shared" si="44"/>
        <v>1.1</v>
      </c>
      <c r="H54" s="35">
        <f t="shared" si="45"/>
        <v>1.2000000000000002</v>
      </c>
      <c r="I54" s="35">
        <f t="shared" si="46"/>
        <v>1.3000000000000003</v>
      </c>
      <c r="J54" s="35">
        <f t="shared" si="47"/>
        <v>1.4000000000000004</v>
      </c>
      <c r="K54" s="35">
        <f t="shared" si="48"/>
        <v>1.5000000000000004</v>
      </c>
      <c r="L54" s="35">
        <f t="shared" si="49"/>
        <v>1.6000000000000005</v>
      </c>
      <c r="M54" s="35">
        <f t="shared" si="50"/>
        <v>1.7000000000000006</v>
      </c>
      <c r="N54" s="35">
        <f t="shared" si="51"/>
        <v>1.8000000000000007</v>
      </c>
      <c r="O54" s="32">
        <f t="shared" si="52"/>
        <v>0.6</v>
      </c>
      <c r="P54" s="35">
        <f t="shared" si="53"/>
        <v>1.9000000000000008</v>
      </c>
      <c r="Q54" s="35">
        <f t="shared" si="54"/>
        <v>2.000000000000001</v>
      </c>
    </row>
    <row r="55" spans="1:17" ht="16.5" customHeight="1">
      <c r="A55" s="36" t="s">
        <v>28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1:17" ht="13.5">
      <c r="A56" s="37" t="s">
        <v>29</v>
      </c>
      <c r="B56" s="38">
        <v>135</v>
      </c>
      <c r="C56" s="38">
        <f>C6*$O$56</f>
        <v>139.6551724137931</v>
      </c>
      <c r="D56" s="38">
        <f>D6*50</f>
        <v>150</v>
      </c>
      <c r="E56" s="38">
        <f>E6*50</f>
        <v>160</v>
      </c>
      <c r="F56" s="38">
        <f>F6*50</f>
        <v>160</v>
      </c>
      <c r="G56" s="38">
        <f>G6*50</f>
        <v>170</v>
      </c>
      <c r="H56" s="38">
        <f>H6*50</f>
        <v>180</v>
      </c>
      <c r="I56" s="38">
        <f>I6*50</f>
        <v>190</v>
      </c>
      <c r="J56" s="38">
        <f>J6*50</f>
        <v>200</v>
      </c>
      <c r="K56" s="38">
        <f>K6*50</f>
        <v>210</v>
      </c>
      <c r="L56" s="38">
        <f>L6*50</f>
        <v>220.00000000000003</v>
      </c>
      <c r="M56" s="38">
        <f>M6*50</f>
        <v>229.99999999999997</v>
      </c>
      <c r="N56" s="38">
        <f>N6*50</f>
        <v>240</v>
      </c>
      <c r="O56" s="3">
        <f>B56/B6</f>
        <v>46.55172413793104</v>
      </c>
      <c r="P56" s="38">
        <f>P6*50</f>
        <v>250</v>
      </c>
      <c r="Q56" s="38">
        <f>Q6*50</f>
        <v>260</v>
      </c>
    </row>
    <row r="57" spans="1:29" s="44" customFormat="1" ht="24">
      <c r="A57" s="39" t="s">
        <v>30</v>
      </c>
      <c r="B57" s="40">
        <v>108</v>
      </c>
      <c r="C57" s="41">
        <f>C6*$O$57</f>
        <v>111.72413793103448</v>
      </c>
      <c r="D57" s="41">
        <f>D56*(3/4)</f>
        <v>112.5</v>
      </c>
      <c r="E57" s="41">
        <f>E56*(3/4)</f>
        <v>120</v>
      </c>
      <c r="F57" s="41">
        <f>F56*(3/4)</f>
        <v>120</v>
      </c>
      <c r="G57" s="41">
        <f>G56*(3/4)</f>
        <v>127.5</v>
      </c>
      <c r="H57" s="41">
        <f>H56*(3/4)</f>
        <v>135</v>
      </c>
      <c r="I57" s="41">
        <f>I56*(3/4)</f>
        <v>142.5</v>
      </c>
      <c r="J57" s="41">
        <f>J56*(3/4)</f>
        <v>150</v>
      </c>
      <c r="K57" s="41">
        <f>K56*(3/4)</f>
        <v>157.5</v>
      </c>
      <c r="L57" s="41">
        <f>L56*(3/4)</f>
        <v>165.00000000000003</v>
      </c>
      <c r="M57" s="41">
        <f>M56*(3/4)</f>
        <v>172.49999999999997</v>
      </c>
      <c r="N57" s="41">
        <f>N56*(3/4)</f>
        <v>180</v>
      </c>
      <c r="O57" s="42">
        <f>B57/B6</f>
        <v>37.241379310344826</v>
      </c>
      <c r="P57" s="41">
        <f>P56*(3/4)</f>
        <v>187.5</v>
      </c>
      <c r="Q57" s="41">
        <f>Q56*(3/4)</f>
        <v>195</v>
      </c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</row>
    <row r="58" spans="1:29" s="44" customFormat="1" ht="24">
      <c r="A58" s="45" t="s">
        <v>31</v>
      </c>
      <c r="B58" s="46">
        <v>405</v>
      </c>
      <c r="C58" s="47">
        <f>C6*$O$58</f>
        <v>418.9655172413793</v>
      </c>
      <c r="D58" s="47">
        <f>D6*$O$58</f>
        <v>418.9655172413793</v>
      </c>
      <c r="E58" s="47">
        <f>E56*3</f>
        <v>480</v>
      </c>
      <c r="F58" s="47">
        <f>F56*3</f>
        <v>480</v>
      </c>
      <c r="G58" s="47">
        <f>G56*3</f>
        <v>510</v>
      </c>
      <c r="H58" s="47">
        <f>H56*3</f>
        <v>540</v>
      </c>
      <c r="I58" s="47">
        <f>I56*3</f>
        <v>570</v>
      </c>
      <c r="J58" s="47">
        <f>J56*3</f>
        <v>600</v>
      </c>
      <c r="K58" s="47">
        <f>K56*3</f>
        <v>630</v>
      </c>
      <c r="L58" s="47">
        <f>L56*3</f>
        <v>660.0000000000001</v>
      </c>
      <c r="M58" s="47">
        <f>M56*3</f>
        <v>689.9999999999999</v>
      </c>
      <c r="N58" s="47">
        <f>N56*3</f>
        <v>720</v>
      </c>
      <c r="O58" s="42">
        <f>B58/B6</f>
        <v>139.6551724137931</v>
      </c>
      <c r="P58" s="47">
        <f>P56*3</f>
        <v>750</v>
      </c>
      <c r="Q58" s="47">
        <f>Q56*3</f>
        <v>780</v>
      </c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</row>
    <row r="59" spans="1:17" ht="24.75" customHeight="1">
      <c r="A59" s="48" t="s">
        <v>32</v>
      </c>
      <c r="B59" s="49" t="s">
        <v>33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1:18" ht="22.5" customHeight="1">
      <c r="A60" s="50" t="s">
        <v>34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1"/>
    </row>
    <row r="61" spans="1:5" ht="12.75">
      <c r="A61" s="2"/>
      <c r="B61" s="2"/>
      <c r="C61" s="2"/>
      <c r="D61" s="2"/>
      <c r="E61" s="2"/>
    </row>
    <row r="62" spans="1:5" ht="12.75">
      <c r="A62" s="2"/>
      <c r="B62" s="2"/>
      <c r="C62" s="2"/>
      <c r="D62" s="2"/>
      <c r="E62" s="2"/>
    </row>
    <row r="63" spans="1:5" ht="12.75">
      <c r="A63" s="2"/>
      <c r="B63" s="2"/>
      <c r="C63" s="2"/>
      <c r="D63" s="2"/>
      <c r="E63" s="2"/>
    </row>
    <row r="64" spans="1:5" ht="12.75">
      <c r="A64" s="2"/>
      <c r="B64" s="2"/>
      <c r="C64" s="2"/>
      <c r="D64" s="2"/>
      <c r="E64" s="2"/>
    </row>
    <row r="65" spans="1:5" ht="12.75">
      <c r="A65" s="2"/>
      <c r="B65" s="2"/>
      <c r="C65" s="2"/>
      <c r="D65" s="2"/>
      <c r="E65" s="2"/>
    </row>
    <row r="66" spans="1:5" ht="12.75">
      <c r="A66" s="2"/>
      <c r="B66" s="2"/>
      <c r="C66" s="2"/>
      <c r="D66" s="2"/>
      <c r="E66" s="2"/>
    </row>
    <row r="67" spans="1:5" ht="12.75">
      <c r="A67" s="2"/>
      <c r="B67" s="2"/>
      <c r="C67" s="2"/>
      <c r="D67" s="2"/>
      <c r="E67" s="2"/>
    </row>
    <row r="68" spans="1:5" s="1" customFormat="1" ht="12.75">
      <c r="A68" s="2"/>
      <c r="B68" s="2"/>
      <c r="C68" s="2"/>
      <c r="D68" s="2"/>
      <c r="E68" s="2"/>
    </row>
    <row r="69" spans="1:5" s="1" customFormat="1" ht="12.75">
      <c r="A69" s="2"/>
      <c r="B69" s="2"/>
      <c r="C69" s="2"/>
      <c r="D69" s="2"/>
      <c r="E69" s="2"/>
    </row>
    <row r="70" spans="1:5" s="1" customFormat="1" ht="12.75">
      <c r="A70" s="2"/>
      <c r="B70" s="2"/>
      <c r="C70" s="2"/>
      <c r="D70" s="2"/>
      <c r="E70" s="2"/>
    </row>
    <row r="71" spans="1:5" s="1" customFormat="1" ht="12.75">
      <c r="A71" s="2"/>
      <c r="B71" s="2"/>
      <c r="C71" s="2"/>
      <c r="D71" s="2"/>
      <c r="E71" s="2"/>
    </row>
    <row r="72" spans="1:5" s="1" customFormat="1" ht="12.75">
      <c r="A72" s="2"/>
      <c r="B72" s="2"/>
      <c r="C72" s="2"/>
      <c r="D72" s="2"/>
      <c r="E72" s="2"/>
    </row>
    <row r="73" spans="1:5" s="1" customFormat="1" ht="12.75">
      <c r="A73" s="2"/>
      <c r="B73" s="2"/>
      <c r="C73" s="2"/>
      <c r="D73" s="2"/>
      <c r="E73" s="2"/>
    </row>
    <row r="74" spans="1:5" s="1" customFormat="1" ht="12.75">
      <c r="A74" s="2"/>
      <c r="B74" s="2"/>
      <c r="C74" s="2"/>
      <c r="D74" s="2"/>
      <c r="E74" s="2"/>
    </row>
    <row r="75" spans="1:5" s="1" customFormat="1" ht="12.75">
      <c r="A75" s="2"/>
      <c r="B75" s="2"/>
      <c r="C75" s="2"/>
      <c r="D75" s="2"/>
      <c r="E75" s="2"/>
    </row>
    <row r="76" spans="1:5" s="1" customFormat="1" ht="12.75">
      <c r="A76" s="2"/>
      <c r="B76" s="2"/>
      <c r="C76" s="2"/>
      <c r="D76" s="2"/>
      <c r="E76" s="2"/>
    </row>
    <row r="77" spans="1:5" s="1" customFormat="1" ht="12.75">
      <c r="A77" s="2"/>
      <c r="B77" s="2"/>
      <c r="C77" s="2"/>
      <c r="D77" s="2"/>
      <c r="E77" s="2"/>
    </row>
    <row r="78" spans="1:5" s="1" customFormat="1" ht="12.75">
      <c r="A78" s="2"/>
      <c r="B78" s="2"/>
      <c r="C78" s="2"/>
      <c r="D78" s="2"/>
      <c r="E78" s="2"/>
    </row>
    <row r="79" spans="1:5" s="1" customFormat="1" ht="12.75">
      <c r="A79" s="2"/>
      <c r="B79" s="2"/>
      <c r="C79" s="2"/>
      <c r="D79" s="2"/>
      <c r="E79" s="2"/>
    </row>
    <row r="80" spans="1:5" s="1" customFormat="1" ht="12.75">
      <c r="A80" s="2"/>
      <c r="B80" s="2"/>
      <c r="C80" s="2"/>
      <c r="D80" s="2"/>
      <c r="E80" s="2"/>
    </row>
    <row r="81" spans="1:5" s="1" customFormat="1" ht="12.75">
      <c r="A81" s="2"/>
      <c r="B81" s="2"/>
      <c r="C81" s="2"/>
      <c r="D81" s="2"/>
      <c r="E81" s="2"/>
    </row>
    <row r="82" spans="1:5" s="1" customFormat="1" ht="12.75">
      <c r="A82" s="2"/>
      <c r="B82" s="2"/>
      <c r="C82" s="2"/>
      <c r="D82" s="2"/>
      <c r="E82" s="2"/>
    </row>
    <row r="83" spans="1:5" s="1" customFormat="1" ht="12.75">
      <c r="A83" s="2"/>
      <c r="B83" s="2"/>
      <c r="C83" s="2"/>
      <c r="D83" s="2"/>
      <c r="E83" s="2"/>
    </row>
    <row r="84" spans="1:5" s="1" customFormat="1" ht="12.75">
      <c r="A84" s="2"/>
      <c r="B84" s="2"/>
      <c r="C84" s="2"/>
      <c r="D84" s="2"/>
      <c r="E84" s="2"/>
    </row>
    <row r="85" spans="1:5" s="1" customFormat="1" ht="12.75">
      <c r="A85" s="2"/>
      <c r="B85" s="2"/>
      <c r="C85" s="2"/>
      <c r="D85" s="2"/>
      <c r="E85" s="2"/>
    </row>
    <row r="86" spans="1:5" s="1" customFormat="1" ht="12.75">
      <c r="A86" s="2"/>
      <c r="B86" s="2"/>
      <c r="C86" s="2"/>
      <c r="D86" s="2"/>
      <c r="E86" s="2"/>
    </row>
    <row r="87" spans="1:5" s="1" customFormat="1" ht="12.75">
      <c r="A87" s="2"/>
      <c r="B87" s="2"/>
      <c r="C87" s="2"/>
      <c r="D87" s="2"/>
      <c r="E87" s="2"/>
    </row>
    <row r="88" spans="1:5" s="1" customFormat="1" ht="12.75">
      <c r="A88" s="2"/>
      <c r="B88" s="2"/>
      <c r="C88" s="2"/>
      <c r="D88" s="2"/>
      <c r="E88" s="2"/>
    </row>
    <row r="89" spans="1:5" s="1" customFormat="1" ht="12.75">
      <c r="A89" s="2"/>
      <c r="B89" s="2"/>
      <c r="C89" s="2"/>
      <c r="D89" s="2"/>
      <c r="E89" s="2"/>
    </row>
    <row r="90" spans="1:5" s="1" customFormat="1" ht="12.75">
      <c r="A90" s="2"/>
      <c r="B90" s="2"/>
      <c r="C90" s="2"/>
      <c r="D90" s="2"/>
      <c r="E90" s="2"/>
    </row>
    <row r="91" spans="1:5" s="1" customFormat="1" ht="12.75">
      <c r="A91" s="2"/>
      <c r="B91" s="2"/>
      <c r="C91" s="2"/>
      <c r="D91" s="2"/>
      <c r="E91" s="2"/>
    </row>
  </sheetData>
  <sheetProtection selectLockedCells="1" selectUnlockedCells="1"/>
  <mergeCells count="4">
    <mergeCell ref="A1:Q2"/>
    <mergeCell ref="A55:Q55"/>
    <mergeCell ref="B59:Q59"/>
    <mergeCell ref="A60:Q60"/>
  </mergeCells>
  <printOptions/>
  <pageMargins left="0.5902777777777778" right="0.19652777777777777" top="0.19652777777777777" bottom="0.1965277777777777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3" sqref="C33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TCZEW</dc:creator>
  <cp:keywords/>
  <dc:description/>
  <cp:lastModifiedBy>Adam Dettlaff</cp:lastModifiedBy>
  <cp:lastPrinted>2021-06-08T10:50:18Z</cp:lastPrinted>
  <dcterms:created xsi:type="dcterms:W3CDTF">2011-05-11T10:21:02Z</dcterms:created>
  <dcterms:modified xsi:type="dcterms:W3CDTF">2021-06-09T12:27:33Z</dcterms:modified>
  <cp:category/>
  <cp:version/>
  <cp:contentType/>
  <cp:contentStatus/>
</cp:coreProperties>
</file>